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f836bed5d94f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sumen" sheetId="1" r:id="Rc6b31334cb424191"/>
    <x:sheet xmlns:r="http://schemas.openxmlformats.org/officeDocument/2006/relationships" name="Pronóstico" sheetId="2" r:id="Re04411a80d934ac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mmm-yy"/>
    <x:numFmt numFmtId="201" formatCode="#,##0;(#,##0);-"/>
    <x:numFmt numFmtId="202" formatCode="0.0%"/>
    <x:numFmt numFmtId="203" formatCode="0"/>
    <x:numFmt numFmtId="204" formatCode="0.00;(0.00);0.00"/>
  </x:numFmts>
  <x:fonts count="16">
    <x:font>
      <x:sz val="11"/>
      <x:name val="Carlito"/>
    </x:font>
    <x:font>
      <x:sz val="10"/>
      <x:color rgb="FF17262D"/>
      <x:name val="Arial"/>
    </x:font>
    <x:font>
      <x:b/>
      <x:sz val="16"/>
      <x:color rgb="FF10232D"/>
      <x:name val="Arial"/>
    </x:font>
    <x:font>
      <x:i/>
      <x:sz val="10"/>
      <x:color rgb="FF62747D"/>
      <x:name val="Arial"/>
    </x:font>
    <x:font>
      <x:b/>
      <x:sz val="11"/>
      <x:color rgb="FF185ABD"/>
      <x:name val="Arial"/>
    </x:font>
    <x:font>
      <x:sz val="10"/>
      <x:color rgb="FF185ABD"/>
      <x:name val="Arial"/>
    </x:font>
    <x:font>
      <x:b/>
      <x:sz val="10"/>
      <x:color rgb="FFFFFFFF"/>
      <x:name val="Arial"/>
    </x:font>
    <x:font>
      <x:b/>
      <x:sz val="10"/>
      <x:color rgb="FF17262D"/>
      <x:name val="Arial"/>
    </x:font>
    <x:font>
      <x:sz val="9"/>
      <x:color rgb="FF17262D"/>
      <x:name val="Arial"/>
    </x:font>
    <x:font>
      <x:i/>
      <x:sz val="9"/>
      <x:color rgb="FF62747D"/>
      <x:name val="Arial"/>
    </x:font>
    <x:font>
      <x:b/>
      <x:sz val="11"/>
      <x:color rgb="FF0B7F71"/>
      <x:name val="Arial"/>
    </x:font>
    <x:font>
      <x:b/>
      <x:sz val="11"/>
      <x:color rgb="FF10232D"/>
      <x:name val="Arial"/>
    </x:font>
    <x:font>
      <x:b/>
      <x:sz val="9"/>
      <x:color rgb="FF62747D"/>
      <x:name val="Arial"/>
    </x:font>
    <x:font>
      <x:b/>
      <x:sz val="14"/>
      <x:color rgb="FF10232D"/>
      <x:name val="Arial"/>
    </x:font>
    <x:font>
      <x:b/>
      <x:sz val="12"/>
      <x:color rgb="FF10232D"/>
      <x:name val="Arial"/>
    </x:font>
    <x:font>
      <x:sz val="1"/>
      <x:color rgb="FFFFFFFF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FFF3CC"/>
      </x:patternFill>
    </x:fill>
    <x:fill>
      <x:patternFill patternType="solid">
        <x:fgColor rgb="FF10232D"/>
      </x:patternFill>
    </x:fill>
    <x:fill>
      <x:patternFill patternType="solid">
        <x:fgColor rgb="FFE8F4F1"/>
      </x:patternFill>
    </x:fill>
    <x:fill>
      <x:patternFill patternType="solid">
        <x:fgColor rgb="FFEEF5F7"/>
      </x:patternFill>
    </x:fill>
    <x:fill>
      <x:patternFill patternType="solid">
        <x:fgColor rgb="FFFFFFFF"/>
      </x:patternFill>
    </x:fill>
  </x:fills>
  <x:borders count="11">
    <x:border/>
    <x:border>
      <x:left style="dashed">
        <x:color rgb="FF0B7F71"/>
      </x:left>
      <x:top style="dashed">
        <x:color rgb="FF0B7F71"/>
      </x:top>
      <x:bottom style="dashed">
        <x:color rgb="FF0B7F71"/>
      </x:bottom>
    </x:border>
    <x:border>
      <x:right style="dashed">
        <x:color rgb="FF0B7F71"/>
      </x:right>
      <x:top style="dashed">
        <x:color rgb="FF0B7F71"/>
      </x:top>
      <x:bottom style="dashed">
        <x:color rgb="FF0B7F71"/>
      </x:bottom>
    </x:border>
    <x:border>
      <x:bottom style="thin">
        <x:color rgb="FFFFFFFF"/>
      </x:bottom>
    </x:border>
    <x:border>
      <x:bottom style="thin">
        <x:color rgb="FFD7E0E3"/>
      </x:bottom>
    </x:border>
    <x:border>
      <x:top style="thin">
        <x:color rgb="FFD7E0E3"/>
      </x:top>
      <x:bottom style="thin">
        <x:color rgb="FFD7E0E3"/>
      </x:bottom>
    </x:border>
    <x:border>
      <x:top style="thin">
        <x:color rgb="FFD7E0E3"/>
      </x:top>
    </x:border>
    <x:border>
      <x:left style="thin">
        <x:color rgb="FFD7E0E3"/>
      </x:left>
      <x:top style="thin">
        <x:color rgb="FFD7E0E3"/>
      </x:top>
    </x:border>
    <x:border>
      <x:right style="thin">
        <x:color rgb="FFD7E0E3"/>
      </x:right>
      <x:top style="thin">
        <x:color rgb="FFD7E0E3"/>
      </x:top>
    </x:border>
    <x:border>
      <x:left style="thin">
        <x:color rgb="FFD7E0E3"/>
      </x:left>
      <x:bottom style="thin">
        <x:color rgb="FFD7E0E3"/>
      </x:bottom>
    </x:border>
    <x:border>
      <x:right style="thin">
        <x:color rgb="FFD7E0E3"/>
      </x:right>
      <x:bottom style="thin">
        <x:color rgb="FFD7E0E3"/>
      </x:bottom>
    </x:border>
  </x:borders>
  <x:cellStyleXfs count="1">
    <x:xf numFmtId="0" fontId="0" fillId="0" borderId="0"/>
  </x:cellStyleXfs>
  <x:cellXfs count="9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0"/>
    </x:xf>
    <x:xf numFmtId="0" fontId="2" fillId="0" borderId="0" xfId="0" applyNumberFormat="1" applyFont="1" applyFill="1" applyBorder="1" applyAlignment="1">
      <x:alignment vertical="center" wrapText="0"/>
    </x:xf>
    <x:xf numFmtId="0" fontId="3" fillId="0" borderId="0" xfId="0" applyNumberFormat="1" applyFont="1" applyFill="1" applyBorder="1" applyAlignment="1">
      <x:alignment vertical="center" wrapText="0"/>
    </x:xf>
    <x:xf numFmtId="0" fontId="1" fillId="2" borderId="0" xfId="0" applyNumberFormat="1" applyFont="1" applyFill="1" applyBorder="1" applyAlignment="1">
      <x:alignment vertical="center" wrapText="0"/>
    </x:xf>
    <x:xf numFmtId="0" fontId="4" fillId="2" borderId="0" xfId="0" applyNumberFormat="1" applyFont="1" applyFill="1" applyBorder="1" applyAlignment="1">
      <x:alignment vertical="center" wrapText="0"/>
    </x:xf>
    <x:xf numFmtId="0" fontId="4" fillId="2" borderId="1" xfId="0" applyNumberFormat="1" applyFont="1" applyFill="1" applyBorder="1" applyAlignment="1">
      <x:alignment vertical="center" wrapText="0"/>
    </x:xf>
    <x:xf numFmtId="0" fontId="4" fillId="2" borderId="2" xfId="0" applyNumberFormat="1" applyFont="1" applyFill="1" applyBorder="1" applyAlignment="1">
      <x:alignment vertical="center" wrapText="0"/>
    </x:xf>
    <x:xf numFmtId="0" fontId="4" fillId="2" borderId="1" xfId="0" applyNumberFormat="1" applyFont="1" applyFill="1" applyBorder="1" applyAlignment="1">
      <x:alignment horizontal="center" vertical="center" wrapText="0"/>
    </x:xf>
    <x:xf numFmtId="0" fontId="4" fillId="2" borderId="2" xfId="0" applyNumberFormat="1" applyFont="1" applyFill="1" applyBorder="1" applyAlignment="1">
      <x:alignment horizontal="center" vertical="center" wrapText="0"/>
    </x:xf>
    <x:xf numFmtId="0" fontId="5" fillId="2" borderId="0" xfId="0" applyNumberFormat="1" applyFont="1" applyFill="1" applyBorder="1" applyAlignment="1">
      <x:alignment vertical="center" wrapText="0"/>
    </x:xf>
    <x:xf numFmtId="0" fontId="5" fillId="2" borderId="0" xfId="0" applyNumberFormat="1" applyFont="1" applyFill="1" applyBorder="1" applyAlignment="1">
      <x:alignment horizontal="center" vertical="center" wrapText="0"/>
    </x:xf>
    <x:xf numFmtId="200" fontId="5" fillId="2" borderId="0" xfId="0" applyNumberFormat="1" applyFont="1" applyFill="1" applyBorder="1" applyAlignment="1">
      <x:alignment vertical="center" wrapText="0"/>
    </x:xf>
    <x:xf numFmtId="200" fontId="5" fillId="2" borderId="0" xfId="0" applyNumberFormat="1" applyFont="1" applyFill="1" applyBorder="1" applyAlignment="1">
      <x:alignment horizontal="center" vertical="center" wrapText="0"/>
    </x:xf>
    <x:xf numFmtId="0" fontId="1" fillId="3" borderId="0" xfId="0" applyNumberFormat="1" applyFont="1" applyFill="1" applyBorder="1" applyAlignment="1">
      <x:alignment vertical="center" wrapText="0"/>
    </x:xf>
    <x:xf numFmtId="0" fontId="6" fillId="3" borderId="0" xfId="0" applyNumberFormat="1" applyFont="1" applyFill="1" applyBorder="1" applyAlignment="1">
      <x:alignment vertical="center" wrapText="0"/>
    </x:xf>
    <x:xf numFmtId="0" fontId="6" fillId="3" borderId="3" xfId="0" applyNumberFormat="1" applyFont="1" applyFill="1" applyBorder="1" applyAlignment="1">
      <x:alignment vertical="center" wrapText="0"/>
    </x:xf>
    <x:xf numFmtId="0" fontId="6" fillId="3" borderId="3" xfId="0" applyNumberFormat="1" applyFont="1" applyFill="1" applyBorder="1" applyAlignment="1">
      <x:alignment horizontal="center" vertical="center" wrapText="0"/>
    </x:xf>
    <x:xf numFmtId="0" fontId="1" fillId="4" borderId="0" xfId="0" applyNumberFormat="1" applyFont="1" applyFill="1" applyBorder="1" applyAlignment="1">
      <x:alignment vertical="center" wrapText="0"/>
    </x:xf>
    <x:xf numFmtId="0" fontId="7" fillId="4" borderId="0" xfId="0" applyNumberFormat="1" applyFont="1" applyFill="1" applyBorder="1" applyAlignment="1">
      <x:alignment vertical="center" wrapText="0"/>
    </x:xf>
    <x:xf numFmtId="0" fontId="1" fillId="0" borderId="4" xfId="0" applyNumberFormat="1" applyFont="1" applyFill="1" applyBorder="1" applyAlignment="1">
      <x:alignment vertical="center" wrapText="0"/>
    </x:xf>
    <x:xf numFmtId="0" fontId="5" fillId="2" borderId="4" xfId="0" applyNumberFormat="1" applyFont="1" applyFill="1" applyBorder="1" applyAlignment="1">
      <x:alignment vertical="center" wrapText="0"/>
    </x:xf>
    <x:xf numFmtId="0" fontId="7" fillId="4" borderId="4" xfId="0" applyNumberFormat="1" applyFont="1" applyFill="1" applyBorder="1" applyAlignment="1">
      <x:alignment vertical="center" wrapText="0"/>
    </x:xf>
    <x:xf numFmtId="0" fontId="1" fillId="0" borderId="5" xfId="0" applyNumberFormat="1" applyFont="1" applyFill="1" applyBorder="1" applyAlignment="1">
      <x:alignment vertical="center" wrapText="0"/>
    </x:xf>
    <x:xf numFmtId="0" fontId="5" fillId="2" borderId="5" xfId="0" applyNumberFormat="1" applyFont="1" applyFill="1" applyBorder="1" applyAlignment="1">
      <x:alignment vertical="center" wrapText="0"/>
    </x:xf>
    <x:xf numFmtId="0" fontId="7" fillId="4" borderId="5" xfId="0" applyNumberFormat="1" applyFont="1" applyFill="1" applyBorder="1" applyAlignment="1">
      <x:alignment vertical="center" wrapText="0"/>
    </x:xf>
    <x:xf numFmtId="201" fontId="5" fillId="2" borderId="4" xfId="0" applyNumberFormat="1" applyFont="1" applyFill="1" applyBorder="1" applyAlignment="1">
      <x:alignment vertical="center" wrapText="0"/>
    </x:xf>
    <x:xf numFmtId="201" fontId="7" fillId="4" borderId="4" xfId="0" applyNumberFormat="1" applyFont="1" applyFill="1" applyBorder="1" applyAlignment="1">
      <x:alignment vertical="center" wrapText="0"/>
    </x:xf>
    <x:xf numFmtId="201" fontId="5" fillId="2" borderId="5" xfId="0" applyNumberFormat="1" applyFont="1" applyFill="1" applyBorder="1" applyAlignment="1">
      <x:alignment vertical="center" wrapText="0"/>
    </x:xf>
    <x:xf numFmtId="201" fontId="7" fillId="4" borderId="5" xfId="0" applyNumberFormat="1" applyFont="1" applyFill="1" applyBorder="1" applyAlignment="1">
      <x:alignment vertical="center" wrapText="0"/>
    </x:xf>
    <x:xf numFmtId="202" fontId="5" fillId="2" borderId="5" xfId="0" applyNumberFormat="1" applyFont="1" applyFill="1" applyBorder="1" applyAlignment="1">
      <x:alignment vertical="center" wrapText="0"/>
    </x:xf>
    <x:xf numFmtId="202" fontId="7" fillId="4" borderId="5" xfId="0" applyNumberFormat="1" applyFont="1" applyFill="1" applyBorder="1" applyAlignment="1">
      <x:alignment vertical="center" wrapText="0"/>
    </x:xf>
    <x:xf numFmtId="203" fontId="5" fillId="2" borderId="5" xfId="0" applyNumberFormat="1" applyFont="1" applyFill="1" applyBorder="1" applyAlignment="1">
      <x:alignment vertical="center" wrapText="0"/>
    </x:xf>
    <x:xf numFmtId="203" fontId="7" fillId="4" borderId="5" xfId="0" applyNumberFormat="1" applyFont="1" applyFill="1" applyBorder="1" applyAlignment="1">
      <x:alignment vertical="center" wrapText="0"/>
    </x:xf>
    <x:xf numFmtId="0" fontId="6" fillId="3" borderId="0" xfId="0" applyNumberFormat="1" applyFont="1" applyFill="1" applyBorder="1" applyAlignment="1">
      <x:alignment horizontal="center" vertical="center" wrapText="0"/>
    </x:xf>
    <x:xf numFmtId="0" fontId="1" fillId="5" borderId="0" xfId="0" applyNumberFormat="1" applyFont="1" applyFill="1" applyBorder="1" applyAlignment="1">
      <x:alignment vertical="center" wrapText="0"/>
    </x:xf>
    <x:xf numFmtId="0" fontId="3" fillId="5" borderId="0" xfId="0" applyNumberFormat="1" applyFont="1" applyFill="1" applyBorder="1" applyAlignment="1">
      <x:alignment vertical="center" wrapText="0"/>
    </x:xf>
    <x:xf numFmtId="200" fontId="3" fillId="5" borderId="0" xfId="0" applyNumberFormat="1" applyFont="1" applyFill="1" applyBorder="1" applyAlignment="1">
      <x:alignment vertical="center" wrapText="0"/>
    </x:xf>
    <x:xf numFmtId="200" fontId="3" fillId="5" borderId="0" xfId="0" applyNumberFormat="1" applyFont="1" applyFill="1" applyBorder="1" applyAlignment="1">
      <x:alignment horizontal="center" vertical="center" wrapText="0"/>
    </x:xf>
    <x:xf numFmtId="201" fontId="1" fillId="0" borderId="0" xfId="0" applyNumberFormat="1" applyFont="1" applyFill="1" applyBorder="1" applyAlignment="1">
      <x:alignment vertical="center" wrapText="0"/>
    </x:xf>
    <x:xf numFmtId="202" fontId="1" fillId="0" borderId="0" xfId="0" applyNumberFormat="1" applyFont="1" applyFill="1" applyBorder="1" applyAlignment="1">
      <x:alignment vertical="center" wrapText="0"/>
    </x:xf>
    <x:xf numFmtId="203" fontId="1" fillId="0" borderId="0" xfId="0" applyNumberFormat="1" applyFont="1" applyFill="1" applyBorder="1" applyAlignment="1">
      <x:alignment vertical="center" wrapText="0"/>
    </x:xf>
    <x:xf numFmtId="201" fontId="1" fillId="0" borderId="4" xfId="0" applyNumberFormat="1" applyFont="1" applyFill="1" applyBorder="1" applyAlignment="1">
      <x:alignment vertical="center" wrapText="0"/>
    </x:xf>
    <x:xf numFmtId="201" fontId="1" fillId="0" borderId="5" xfId="0" applyNumberFormat="1" applyFont="1" applyFill="1" applyBorder="1" applyAlignment="1">
      <x:alignment vertical="center" wrapText="0"/>
    </x:xf>
    <x:xf numFmtId="202" fontId="1" fillId="0" borderId="5" xfId="0" applyNumberFormat="1" applyFont="1" applyFill="1" applyBorder="1" applyAlignment="1">
      <x:alignment vertical="center" wrapText="0"/>
    </x:xf>
    <x:xf numFmtId="203" fontId="1" fillId="0" borderId="5" xfId="0" applyNumberFormat="1" applyFont="1" applyFill="1" applyBorder="1" applyAlignment="1">
      <x:alignment vertical="center" wrapText="0"/>
    </x:xf>
    <x:xf numFmtId="0" fontId="1" fillId="0" borderId="6" xfId="0" applyNumberFormat="1" applyFont="1" applyFill="1" applyBorder="1" applyAlignment="1">
      <x:alignment vertical="center" wrapText="0"/>
    </x:xf>
    <x:xf numFmtId="203" fontId="1" fillId="0" borderId="6" xfId="0" applyNumberFormat="1" applyFont="1" applyFill="1" applyBorder="1" applyAlignment="1">
      <x:alignment vertical="center" wrapText="0"/>
    </x:xf>
    <x:xf numFmtId="0" fontId="8" fillId="0" borderId="4" xfId="0" applyNumberFormat="1" applyFont="1" applyFill="1" applyBorder="1" applyAlignment="1">
      <x:alignment vertical="center" wrapText="0"/>
    </x:xf>
    <x:xf numFmtId="201" fontId="8" fillId="0" borderId="4" xfId="0" applyNumberFormat="1" applyFont="1" applyFill="1" applyBorder="1" applyAlignment="1">
      <x:alignment vertical="center" wrapText="0"/>
    </x:xf>
    <x:xf numFmtId="0" fontId="8" fillId="0" borderId="5" xfId="0" applyNumberFormat="1" applyFont="1" applyFill="1" applyBorder="1" applyAlignment="1">
      <x:alignment vertical="center" wrapText="0"/>
    </x:xf>
    <x:xf numFmtId="201" fontId="8" fillId="0" borderId="5" xfId="0" applyNumberFormat="1" applyFont="1" applyFill="1" applyBorder="1" applyAlignment="1">
      <x:alignment vertical="center" wrapText="0"/>
    </x:xf>
    <x:xf numFmtId="202" fontId="8" fillId="0" borderId="5" xfId="0" applyNumberFormat="1" applyFont="1" applyFill="1" applyBorder="1" applyAlignment="1">
      <x:alignment vertical="center" wrapText="0"/>
    </x:xf>
    <x:xf numFmtId="203" fontId="8" fillId="0" borderId="5" xfId="0" applyNumberFormat="1" applyFont="1" applyFill="1" applyBorder="1" applyAlignment="1">
      <x:alignment vertical="center" wrapText="0"/>
    </x:xf>
    <x:xf numFmtId="0" fontId="8" fillId="0" borderId="6" xfId="0" applyNumberFormat="1" applyFont="1" applyFill="1" applyBorder="1" applyAlignment="1">
      <x:alignment vertical="center" wrapText="0"/>
    </x:xf>
    <x:xf numFmtId="203" fontId="8" fillId="0" borderId="6" xfId="0" applyNumberFormat="1" applyFont="1" applyFill="1" applyBorder="1" applyAlignment="1">
      <x:alignment vertical="center" wrapText="0"/>
    </x:xf>
    <x:xf numFmtId="0" fontId="8" fillId="0" borderId="0" xfId="0" applyNumberFormat="1" applyFont="1" applyFill="1" applyBorder="1" applyAlignment="1">
      <x:alignment vertical="center" wrapText="0"/>
    </x:xf>
    <x:xf numFmtId="0" fontId="7" fillId="0" borderId="5" xfId="0" applyNumberFormat="1" applyFont="1" applyFill="1" applyBorder="1" applyAlignment="1">
      <x:alignment vertical="center" wrapText="0"/>
    </x:xf>
    <x:xf numFmtId="201" fontId="7" fillId="0" borderId="5" xfId="0" applyNumberFormat="1" applyFont="1" applyFill="1" applyBorder="1" applyAlignment="1">
      <x:alignment vertical="center" wrapText="0"/>
    </x:xf>
    <x:xf numFmtId="204" fontId="8" fillId="0" borderId="0" xfId="0" applyNumberFormat="1" applyFont="1" applyFill="1" applyBorder="1" applyAlignment="1">
      <x:alignment vertical="center" wrapText="0"/>
    </x:xf>
    <x:xf numFmtId="0" fontId="9" fillId="0" borderId="0" xfId="0" applyNumberFormat="1" applyFont="1" applyFill="1" applyBorder="1" applyAlignment="1">
      <x:alignment vertical="center" wrapText="0"/>
    </x:xf>
    <x:xf numFmtId="204" fontId="9" fillId="0" borderId="0" xfId="0" applyNumberFormat="1" applyFont="1" applyFill="1" applyBorder="1" applyAlignment="1">
      <x:alignment vertical="center" wrapText="0"/>
    </x:xf>
    <x:xf numFmtId="0" fontId="10" fillId="4" borderId="0" xfId="0" applyNumberFormat="1" applyFont="1" applyFill="1" applyBorder="1" applyAlignment="1">
      <x:alignment vertical="center" wrapText="0"/>
    </x:xf>
    <x:xf numFmtId="0" fontId="10" fillId="4" borderId="1" xfId="0" applyNumberFormat="1" applyFont="1" applyFill="1" applyBorder="1" applyAlignment="1">
      <x:alignment vertical="center" wrapText="0"/>
    </x:xf>
    <x:xf numFmtId="0" fontId="10" fillId="4" borderId="2" xfId="0" applyNumberFormat="1" applyFont="1" applyFill="1" applyBorder="1" applyAlignment="1">
      <x:alignment vertical="center" wrapText="0"/>
    </x:xf>
    <x:xf numFmtId="0" fontId="10" fillId="4" borderId="1" xfId="0" applyNumberFormat="1" applyFont="1" applyFill="1" applyBorder="1" applyAlignment="1">
      <x:alignment horizontal="center" vertical="center" wrapText="0"/>
    </x:xf>
    <x:xf numFmtId="0" fontId="10" fillId="4" borderId="2" xfId="0" applyNumberFormat="1" applyFont="1" applyFill="1" applyBorder="1" applyAlignment="1">
      <x:alignment horizontal="center" vertical="center" wrapText="0"/>
    </x:xf>
    <x:xf numFmtId="0" fontId="11" fillId="5" borderId="0" xfId="0" applyNumberFormat="1" applyFont="1" applyFill="1" applyBorder="1" applyAlignment="1">
      <x:alignment vertical="center" wrapText="0"/>
    </x:xf>
    <x:xf numFmtId="0" fontId="11" fillId="5" borderId="0" xfId="0" applyNumberFormat="1" applyFont="1" applyFill="1" applyBorder="1" applyAlignment="1">
      <x:alignment horizontal="center" vertical="center" wrapText="0"/>
    </x:xf>
    <x:xf numFmtId="0" fontId="1" fillId="6" borderId="0" xfId="0" applyNumberFormat="1" applyFont="1" applyFill="1" applyBorder="1" applyAlignment="1">
      <x:alignment vertical="center" wrapText="0"/>
    </x:xf>
    <x:xf numFmtId="0" fontId="1" fillId="6" borderId="7" xfId="0" applyNumberFormat="1" applyFont="1" applyFill="1" applyBorder="1" applyAlignment="1">
      <x:alignment vertical="center" wrapText="0"/>
    </x:xf>
    <x:xf numFmtId="0" fontId="1" fillId="6" borderId="8" xfId="0" applyNumberFormat="1" applyFont="1" applyFill="1" applyBorder="1" applyAlignment="1">
      <x:alignment vertical="center" wrapText="0"/>
    </x:xf>
    <x:xf numFmtId="0" fontId="1" fillId="6" borderId="9" xfId="0" applyNumberFormat="1" applyFont="1" applyFill="1" applyBorder="1" applyAlignment="1">
      <x:alignment vertical="center" wrapText="0"/>
    </x:xf>
    <x:xf numFmtId="0" fontId="1" fillId="6" borderId="10" xfId="0" applyNumberFormat="1" applyFont="1" applyFill="1" applyBorder="1" applyAlignment="1">
      <x:alignment vertical="center" wrapText="0"/>
    </x:xf>
    <x:xf numFmtId="0" fontId="12" fillId="6" borderId="7" xfId="0" applyNumberFormat="1" applyFont="1" applyFill="1" applyBorder="1" applyAlignment="1">
      <x:alignment vertical="center" wrapText="0"/>
    </x:xf>
    <x:xf numFmtId="0" fontId="12" fillId="6" borderId="8" xfId="0" applyNumberFormat="1" applyFont="1" applyFill="1" applyBorder="1" applyAlignment="1">
      <x:alignment vertical="center" wrapText="0"/>
    </x:xf>
    <x:xf numFmtId="0" fontId="13" fillId="6" borderId="9" xfId="0" applyNumberFormat="1" applyFont="1" applyFill="1" applyBorder="1" applyAlignment="1">
      <x:alignment vertical="center" wrapText="0"/>
    </x:xf>
    <x:xf numFmtId="0" fontId="13" fillId="6" borderId="10" xfId="0" applyNumberFormat="1" applyFont="1" applyFill="1" applyBorder="1" applyAlignment="1">
      <x:alignment vertical="center" wrapText="0"/>
    </x:xf>
    <x:xf numFmtId="0" fontId="14" fillId="6" borderId="9" xfId="0" applyNumberFormat="1" applyFont="1" applyFill="1" applyBorder="1" applyAlignment="1">
      <x:alignment vertical="center" wrapText="0"/>
    </x:xf>
    <x:xf numFmtId="0" fontId="14" fillId="6" borderId="10" xfId="0" applyNumberFormat="1" applyFont="1" applyFill="1" applyBorder="1" applyAlignment="1">
      <x:alignment vertical="center" wrapText="0"/>
    </x:xf>
    <x:xf numFmtId="201" fontId="13" fillId="6" borderId="9" xfId="0" applyNumberFormat="1" applyFont="1" applyFill="1" applyBorder="1" applyAlignment="1">
      <x:alignment vertical="center" wrapText="0"/>
    </x:xf>
    <x:xf numFmtId="201" fontId="13" fillId="6" borderId="10" xfId="0" applyNumberFormat="1" applyFont="1" applyFill="1" applyBorder="1" applyAlignment="1">
      <x:alignment vertical="center" wrapText="0"/>
    </x:xf>
    <x:xf numFmtId="202" fontId="13" fillId="6" borderId="9" xfId="0" applyNumberFormat="1" applyFont="1" applyFill="1" applyBorder="1" applyAlignment="1">
      <x:alignment vertical="center" wrapText="0"/>
    </x:xf>
    <x:xf numFmtId="202" fontId="13" fillId="6" borderId="10" xfId="0" applyNumberFormat="1" applyFont="1" applyFill="1" applyBorder="1" applyAlignment="1">
      <x:alignment vertical="center" wrapText="0"/>
    </x:xf>
    <x:xf numFmtId="200" fontId="14" fillId="6" borderId="9" xfId="0" applyNumberFormat="1" applyFont="1" applyFill="1" applyBorder="1" applyAlignment="1">
      <x:alignment vertical="center" wrapText="0"/>
    </x:xf>
    <x:xf numFmtId="200" fontId="14" fillId="6" borderId="10" xfId="0" applyNumberFormat="1" applyFont="1" applyFill="1" applyBorder="1" applyAlignment="1">
      <x:alignment vertical="center" wrapText="0"/>
    </x:xf>
    <x:xf numFmtId="0" fontId="15" fillId="0" borderId="0" xfId="0" applyNumberFormat="1" applyFont="1" applyFill="1" applyBorder="1" applyAlignment="1">
      <x:alignment vertical="center" wrapText="0"/>
    </x:xf>
    <x:xf numFmtId="201" fontId="15" fillId="0" borderId="0" xfId="0" applyNumberFormat="1" applyFont="1" applyFill="1" applyBorder="1" applyAlignment="1">
      <x:alignment vertical="center" wrapText="0"/>
    </x:xf>
  </x:cellXfs>
  <x:cellStyles count="1">
    <x:cellStyle name="Normal" xfId="0"/>
  </x:cellStyles>
  <x:dxfs count="1">
    <x:dxf>
      <x:font>
        <x:b/>
        <x:color rgb="FFB42318"/>
      </x:font>
      <x:fill>
        <x:patternFill patternType="solid">
          <x:bgColor rgb="FFFDECE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213bc2b2e544e4" /><Relationship Type="http://schemas.openxmlformats.org/officeDocument/2006/relationships/theme" Target="/xl/theme/theme1.xml" Id="Rd6d32d01dd004c61" /><Relationship Type="http://schemas.openxmlformats.org/officeDocument/2006/relationships/sharedStrings" Target="/xl/sharedStrings.xml" Id="R160d5c8816b04e68" /><Relationship Type="http://schemas.openxmlformats.org/officeDocument/2006/relationships/worksheet" Target="/xl/worksheets/sheet1.xml" Id="Rc6b31334cb424191" /><Relationship Type="http://schemas.openxmlformats.org/officeDocument/2006/relationships/worksheet" Target="/xl/worksheets/sheet2.xml" Id="Re04411a80d934acc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db8fbc03e0b84bcf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00">
                <a:latin typeface="Arial"/>
                <a:ea typeface="Arial"/>
                <a:cs typeface="Arial"/>
              </a:rPr>
              <a:t>Proyección mensual de caja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00">
              <a:latin typeface="Arial"/>
              <a:ea typeface="Arial"/>
              <a:cs typeface="Arial"/>
            </a:defRPr>
          </a:pPr>
        </a:p>
      </c:txPr>
    </c:title>
    <c:plotArea>
      <c:lineChart>
        <c:grouping val="standard"/>
        <c:varyColors val="0"/>
        <c:ser>
          <c:idx val="0"/>
          <c:order val="0"/>
          <c:tx>
            <c:v>Caja final</c:v>
          </c:tx>
          <c:spPr>
            <a:ln xmlns:a="http://schemas.openxmlformats.org/drawingml/2006/main" w="19050">
              <a:solidFill>
                <a:srgbClr val="0B7F71"/>
              </a:solidFill>
              <a:prstDash val="solid"/>
            </a:ln>
          </c:spPr>
          <c:marker>
            <c:symbol val="none"/>
          </c:marker>
          <c:cat>
            <c:strRef>
              <c:f>'Resumen'!$J$3:$J$14</c:f>
              <c:strCache>
                <c:ptCount val="0"/>
              </c:strCache>
            </c:strRef>
          </c:cat>
          <c:val>
            <c:numRef>
              <c:f>'Resumen'!$K$3:$K$14</c:f>
              <c:numCache>
                <c:formatCode>#,##0;(#,##0);-</c:formatCode>
                <c:ptCount val="0"/>
              </c:numCache>
            </c:numRef>
          </c:val>
          <c:smooth val="0"/>
        </c:ser>
        <c:ser>
          <c:idx val="1"/>
          <c:order val="1"/>
          <c:tx>
            <c:v>Flujo de caja operativo</c:v>
          </c:tx>
          <c:spPr>
            <a:ln xmlns:a="http://schemas.openxmlformats.org/drawingml/2006/main" w="19050">
              <a:solidFill>
                <a:srgbClr val="36AFC4"/>
              </a:solidFill>
              <a:prstDash val="solid"/>
            </a:ln>
          </c:spPr>
          <c:marker>
            <c:symbol val="none"/>
          </c:marker>
          <c:cat>
            <c:strRef>
              <c:f>'Resumen'!$J$3:$J$14</c:f>
              <c:strCache>
                <c:ptCount val="0"/>
              </c:strCache>
            </c:strRef>
          </c:cat>
          <c:val>
            <c:numRef>
              <c:f>'Resumen'!$L$3:$L$14</c:f>
              <c:numCache>
                <c:formatCode>#,##0;(#,##0);-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75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#,##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75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legend>
      <c:legendPos val="t"/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>
              <a:latin typeface="Arial"/>
              <a:ea typeface="Arial"/>
              <a:cs typeface="Arial"/>
            </a:defRPr>
          </a:pPr>
        </a:p>
      </c:txPr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0</xdr:col>
      <xdr:colOff>0</xdr:colOff>
      <xdr:row>14</xdr:row>
      <xdr:rowOff>0</xdr:rowOff>
    </xdr:from>
    <xdr:to>
      <xdr:col>8</xdr:col>
      <xdr:colOff>0</xdr:colOff>
      <xdr:row>29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db8fbc03e0b84bcf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2e8f2f1cc37f40d3" /></Relationships>
</file>

<file path=xl/worksheets/sheet1.xml><?xml version="1.0" encoding="utf-8"?>
<x:worksheet xmlns:x="http://schemas.openxmlformats.org/spreadsheetml/2006/main">
  <x:sheetPr>
    <x:tabColor rgb="FF10232D"/>
  </x:sheetPr>
  <x:sheetViews>
    <x:sheetView showGridLines="0" workbookViewId="0"/>
  </x:sheetViews>
  <x:sheetFormatPr defaultRowHeight="15"/>
  <x:cols>
    <x:col min="1" max="1" width="25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3" hidden="0" customWidth="1"/>
    <x:col min="10" max="10" width="1" hidden="0" customWidth="1"/>
    <x:col min="11" max="11" width="1" hidden="0" customWidth="1"/>
    <x:col min="12" max="12" width="1" hidden="0" customWidth="1"/>
  </x:cols>
  <x:sheetData>
    <x:row r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</x:row>
    <x:row r="2" ht="26" customHeight="1">
      <x:c r="A2" s="4" t="str">
        <x:v>Modelo Wiz de pronóstico y horizonte de liquidez</x:v>
      </x:c>
      <x:c r="B2" s="4"/>
      <x:c r="C2" s="4"/>
      <x:c r="D2" s="4"/>
      <x:c r="E2" s="4"/>
      <x:c r="F2" s="4"/>
      <x:c r="G2" s="4"/>
      <x:c r="H2" s="4"/>
      <x:c r="I2" s="3"/>
      <x:c r="J2" s="88" t="str">
        <x:v>Mes</x:v>
      </x:c>
      <x:c r="K2" s="88" t="str">
        <x:v>Caja final</x:v>
      </x:c>
      <x:c r="L2" s="88" t="str">
        <x:v>Flujo de caja operativo</x:v>
      </x:c>
      <x:c r="M2" s="3"/>
    </x:row>
    <x:row r="3">
      <x:c r="A3" s="5" t="str">
        <x:v>Modifica algunos impulsores para evaluar ingresos, rentabilidad, contratación, capital y caja.</x:v>
      </x:c>
      <x:c r="B3" s="5"/>
      <x:c r="C3" s="5"/>
      <x:c r="D3" s="5"/>
      <x:c r="E3" s="5"/>
      <x:c r="F3" s="5"/>
      <x:c r="G3" s="5"/>
      <x:c r="H3" s="5"/>
      <x:c r="I3" s="3"/>
      <x:c r="J3" s="88" t="str">
        <x:f>TEXT('Pronóstico'!B23,"mmm-yy")</x:f>
        <x:v>Oct-26</x:v>
      </x:c>
      <x:c r="K3" s="89" t="n">
        <x:f>'Pronóstico'!B36</x:f>
        <x:v>140000</x:v>
      </x:c>
      <x:c r="L3" s="89" t="n">
        <x:f>'Pronóstico'!B33</x:f>
        <x:v>-10000</x:v>
      </x:c>
      <x:c r="M3" s="3"/>
    </x:row>
    <x:row r="4">
      <x:c r="A4" s="3"/>
      <x:c r="B4" s="3"/>
      <x:c r="C4" s="3"/>
      <x:c r="D4" s="3"/>
      <x:c r="E4" s="3"/>
      <x:c r="F4" s="3"/>
      <x:c r="G4" s="3"/>
      <x:c r="H4" s="3"/>
      <x:c r="I4" s="3"/>
      <x:c r="J4" s="88" t="str">
        <x:f>TEXT('Pronóstico'!C23,"mmm-yy")</x:f>
        <x:v>Nov-26</x:v>
      </x:c>
      <x:c r="K4" s="89" t="n">
        <x:f>'Pronóstico'!C36</x:f>
        <x:v>131040</x:v>
      </x:c>
      <x:c r="L4" s="89" t="n">
        <x:f>'Pronóstico'!C33</x:f>
        <x:v>-8960</x:v>
      </x:c>
      <x:c r="M4" s="3"/>
    </x:row>
    <x:row r="5">
      <x:c r="A5" s="3" t="str">
        <x:v>Escenario seleccionado</x:v>
      </x:c>
      <x:c r="B5" s="67" t="str">
        <x:f>'Pronóstico'!B5</x:f>
        <x:v>Base</x:v>
      </x:c>
      <x:c r="C5" s="68"/>
      <x:c r="D5" s="3"/>
      <x:c r="E5" s="3" t="str">
        <x:v>Moneda de presentación</x:v>
      </x:c>
      <x:c r="F5" s="3"/>
      <x:c r="G5" s="70" t="str">
        <x:f>'Pronóstico'!F5</x:f>
        <x:v>USD</x:v>
      </x:c>
      <x:c r="H5" s="70"/>
      <x:c r="I5" s="3"/>
      <x:c r="J5" s="88" t="str">
        <x:f>TEXT('Pronóstico'!D23,"mmm-yy")</x:f>
        <x:v>Dec-26</x:v>
      </x:c>
      <x:c r="K5" s="89" t="n">
        <x:f>'Pronóstico'!D36</x:f>
        <x:v>123161.6</x:v>
      </x:c>
      <x:c r="L5" s="89" t="n">
        <x:f>'Pronóstico'!D33</x:f>
        <x:v>-7878.4000000000015</x:v>
      </x:c>
      <x:c r="M5" s="3"/>
    </x:row>
    <x:row r="6">
      <x:c r="A6" s="3"/>
      <x:c r="B6" s="3"/>
      <x:c r="C6" s="3"/>
      <x:c r="D6" s="3"/>
      <x:c r="E6" s="3"/>
      <x:c r="F6" s="3"/>
      <x:c r="G6" s="3"/>
      <x:c r="H6" s="3"/>
      <x:c r="I6" s="3"/>
      <x:c r="J6" s="88" t="str">
        <x:f>TEXT('Pronóstico'!E23,"mmm-yy")</x:f>
        <x:v>Jan-27</x:v>
      </x:c>
      <x:c r="K6" s="89" t="n">
        <x:f>'Pronóstico'!E36</x:f>
        <x:v>116408.06400000001</x:v>
      </x:c>
      <x:c r="L6" s="89" t="n">
        <x:f>'Pronóstico'!E33</x:f>
        <x:v>-6753.535999999996</x:v>
      </x:c>
      <x:c r="M6" s="3"/>
    </x:row>
    <x:row r="7">
      <x:c r="A7" s="76" t="str">
        <x:v>Ingresos de 12 meses</x:v>
      </x:c>
      <x:c r="B7" s="77" t="str"/>
      <x:c r="C7" s="76" t="str">
        <x:v>Resultado operativo de 12 meses</x:v>
      </x:c>
      <x:c r="D7" s="77" t="str"/>
      <x:c r="E7" s="76" t="str">
        <x:v>Caja final</x:v>
      </x:c>
      <x:c r="F7" s="77" t="str"/>
      <x:c r="G7" s="76" t="str">
        <x:v>Horizonte de liquidez</x:v>
      </x:c>
      <x:c r="H7" s="77" t="str"/>
      <x:c r="I7" s="3"/>
      <x:c r="J7" s="88" t="str">
        <x:f>TEXT('Pronóstico'!F23,"mmm-yy")</x:f>
        <x:v>Feb-27</x:v>
      </x:c>
      <x:c r="K7" s="89" t="n">
        <x:f>'Pronóstico'!F36</x:f>
        <x:v>110824.38656000001</x:v>
      </x:c>
      <x:c r="L7" s="89" t="n">
        <x:f>'Pronóstico'!F33</x:f>
        <x:v>-5583.677439999992</x:v>
      </x:c>
      <x:c r="M7" s="3"/>
    </x:row>
    <x:row r="8">
      <x:c r="A8" s="82" t="n">
        <x:f>SUM('Pronóstico'!B24:M24)</x:f>
        <x:v>601032.2185676809</x:v>
      </x:c>
      <x:c r="B8" s="83"/>
      <x:c r="C8" s="82" t="n">
        <x:f>SUM('Pronóstico'!B31:M31)</x:f>
        <x:v>-83329.05793100738</x:v>
      </x:c>
      <x:c r="D8" s="83"/>
      <x:c r="E8" s="82" t="n">
        <x:f>'Pronóstico'!M36</x:f>
        <x:v>316670.94206899265</x:v>
      </x:c>
      <x:c r="F8" s="83"/>
      <x:c r="G8" s="78" t="str">
        <x:f>IFERROR((MATCH(1,'Pronóstico'!B37:M37,0)-1)&amp;" meses","12+ meses")</x:f>
        <x:v>12+ meses</x:v>
      </x:c>
      <x:c r="H8" s="79"/>
      <x:c r="I8" s="3"/>
      <x:c r="J8" s="88" t="str">
        <x:f>TEXT('Pronóstico'!G23,"mmm-yy")</x:f>
        <x:v>Mar-27</x:v>
      </x:c>
      <x:c r="K8" s="89" t="n">
        <x:f>'Pronóstico'!G36</x:f>
        <x:v>100457.36202240002</x:v>
      </x:c>
      <x:c r="L8" s="89" t="n">
        <x:f>'Pronóstico'!G33</x:f>
        <x:v>-10367.024537599991</x:v>
      </x:c>
      <x:c r="M8" s="3"/>
    </x:row>
    <x:row r="9">
      <x:c r="A9" s="3"/>
      <x:c r="B9" s="3"/>
      <x:c r="C9" s="3"/>
      <x:c r="D9" s="3"/>
      <x:c r="E9" s="3"/>
      <x:c r="F9" s="3"/>
      <x:c r="G9" s="3"/>
      <x:c r="H9" s="3"/>
      <x:c r="I9" s="3"/>
      <x:c r="J9" s="88" t="str">
        <x:f>TEXT('Pronóstico'!H23,"mmm-yy")</x:f>
        <x:v>Apr-27</x:v>
      </x:c>
      <x:c r="K9" s="89" t="n">
        <x:f>'Pronóstico'!H36</x:f>
        <x:v>341355.656503296</x:v>
      </x:c>
      <x:c r="L9" s="89" t="n">
        <x:f>'Pronóstico'!H33</x:f>
        <x:v>-9101.70551910399</x:v>
      </x:c>
      <x:c r="M9" s="3"/>
    </x:row>
    <x:row r="10">
      <x:c r="A10" s="3"/>
      <x:c r="B10" s="3"/>
      <x:c r="C10" s="3"/>
      <x:c r="D10" s="3"/>
      <x:c r="E10" s="3"/>
      <x:c r="F10" s="3"/>
      <x:c r="G10" s="3"/>
      <x:c r="H10" s="3"/>
      <x:c r="I10" s="3"/>
      <x:c r="J10" s="88" t="str">
        <x:f>TEXT('Pronóstico'!I23,"mmm-yy")</x:f>
        <x:v>May-27</x:v>
      </x:c>
      <x:c r="K10" s="89" t="n">
        <x:f>'Pronóstico'!I36</x:f>
        <x:v>333569.88276342786</x:v>
      </x:c>
      <x:c r="L10" s="89" t="n">
        <x:f>'Pronóstico'!I33</x:f>
        <x:v>-7785.773739868149</x:v>
      </x:c>
      <x:c r="M10" s="3"/>
    </x:row>
    <x:row r="11">
      <x:c r="A11" s="76" t="str">
        <x:v>Margen bruto</x:v>
      </x:c>
      <x:c r="B11" s="77" t="str"/>
      <x:c r="C11" s="76" t="str">
        <x:v>Saldo mínimo de caja</x:v>
      </x:c>
      <x:c r="D11" s="77" t="str"/>
      <x:c r="E11" s="76" t="str">
        <x:v>Plan de capital</x:v>
      </x:c>
      <x:c r="F11" s="77" t="str"/>
      <x:c r="G11" s="76" t="str">
        <x:v>Equilibrio operativo</x:v>
      </x:c>
      <x:c r="H11" s="77" t="str"/>
      <x:c r="I11" s="3"/>
      <x:c r="J11" s="88" t="str">
        <x:f>TEXT('Pronóstico'!J23,"mmm-yy")</x:f>
        <x:v>Jun-27</x:v>
      </x:c>
      <x:c r="K11" s="89" t="n">
        <x:f>'Pronóstico'!J36</x:f>
        <x:v>327152.678073965</x:v>
      </x:c>
      <x:c r="L11" s="89" t="n">
        <x:f>'Pronóstico'!J33</x:f>
        <x:v>-6417.204689462873</x:v>
      </x:c>
      <x:c r="M11" s="3"/>
    </x:row>
    <x:row r="12">
      <x:c r="A12" s="84" t="n">
        <x:f>'Pronóstico'!E11</x:f>
        <x:v>0.65</x:v>
      </x:c>
      <x:c r="B12" s="85"/>
      <x:c r="C12" s="82" t="n">
        <x:f>MIN('Pronóstico'!B36:M36)</x:f>
        <x:v>100457.36202240002</x:v>
      </x:c>
      <x:c r="D12" s="83"/>
      <x:c r="E12" s="82" t="n">
        <x:f>SUM('Pronóstico'!B34:M34)</x:f>
        <x:v>250000</x:v>
      </x:c>
      <x:c r="F12" s="83"/>
      <x:c r="G12" s="86" t="str">
        <x:f>IFERROR(INDEX('Pronóstico'!B23:M23,1,MATCH(1,'Pronóstico'!B38:M38,0)),"No se alcanza en 12 meses")</x:f>
        <x:v>No se alcanza en 12 meses</x:v>
      </x:c>
      <x:c r="H12" s="87"/>
      <x:c r="I12" s="3"/>
      <x:c r="J12" s="88" t="str">
        <x:f>TEXT('Pronóstico'!K23,"mmm-yy")</x:f>
        <x:v>Jul-27</x:v>
      </x:c>
      <x:c r="K12" s="89" t="n">
        <x:f>'Pronóstico'!K36</x:f>
        <x:v>322158.78519692365</x:v>
      </x:c>
      <x:c r="L12" s="89" t="n">
        <x:f>'Pronóstico'!K33</x:f>
        <x:v>-4993.892877041384</x:v>
      </x:c>
      <x:c r="M12" s="3"/>
    </x:row>
    <x:row r="13">
      <x:c r="A13" s="3"/>
      <x:c r="B13" s="3"/>
      <x:c r="C13" s="3"/>
      <x:c r="D13" s="3"/>
      <x:c r="E13" s="3"/>
      <x:c r="F13" s="3"/>
      <x:c r="G13" s="3"/>
      <x:c r="H13" s="3"/>
      <x:c r="I13" s="3"/>
      <x:c r="J13" s="88" t="str">
        <x:f>TEXT('Pronóstico'!L23,"mmm-yy")</x:f>
        <x:v>Aug-27</x:v>
      </x:c>
      <x:c r="K13" s="89" t="n">
        <x:f>'Pronóstico'!L36</x:f>
        <x:v>318645.1366048006</x:v>
      </x:c>
      <x:c r="L13" s="89" t="n">
        <x:f>'Pronóstico'!L33</x:f>
        <x:v>-3513.648592123034</x:v>
      </x:c>
      <x:c r="M13" s="3"/>
    </x:row>
    <x:row r="14">
      <x:c r="A14" s="3"/>
      <x:c r="B14" s="3"/>
      <x:c r="C14" s="3"/>
      <x:c r="D14" s="3"/>
      <x:c r="E14" s="3"/>
      <x:c r="F14" s="3"/>
      <x:c r="G14" s="3"/>
      <x:c r="H14" s="3"/>
      <x:c r="I14" s="3"/>
      <x:c r="J14" s="88" t="str">
        <x:f>TEXT('Pronóstico'!M23,"mmm-yy")</x:f>
        <x:v>Sep-27</x:v>
      </x:c>
      <x:c r="K14" s="89" t="n">
        <x:f>'Pronóstico'!M36</x:f>
        <x:v>316670.94206899265</x:v>
      </x:c>
      <x:c r="L14" s="89" t="n">
        <x:f>'Pronóstico'!M33</x:f>
        <x:v>-1974.194535807961</x:v>
      </x:c>
      <x:c r="M14" s="3"/>
    </x:row>
    <x:row r="15">
      <x:c r="A15" s="3"/>
      <x:c r="B15" s="3"/>
      <x:c r="C15" s="3"/>
      <x:c r="D15" s="3"/>
      <x:c r="E15" s="3"/>
      <x:c r="F15" s="3"/>
      <x:c r="G15" s="3"/>
      <x:c r="H15" s="3"/>
      <x:c r="I15" s="3"/>
      <x:c r="J15" s="3"/>
      <x:c r="K15" s="3"/>
      <x:c r="L15" s="3"/>
      <x:c r="M15" s="3"/>
    </x:row>
    <x:row r="16">
      <x:c r="A16" s="3"/>
      <x:c r="B16" s="3"/>
      <x:c r="C16" s="3"/>
      <x:c r="D16" s="3"/>
      <x:c r="E16" s="3"/>
      <x:c r="F16" s="3"/>
      <x:c r="G16" s="3"/>
      <x:c r="H16" s="3"/>
      <x:c r="I16" s="3"/>
      <x:c r="J16" s="3"/>
      <x:c r="K16" s="3"/>
      <x:c r="L16" s="3"/>
      <x:c r="M16" s="3"/>
    </x:row>
    <x:row r="17">
      <x:c r="A17" s="3"/>
      <x:c r="B17" s="3"/>
      <x:c r="C17" s="3"/>
      <x:c r="D17" s="3"/>
      <x:c r="E17" s="3"/>
      <x:c r="F17" s="3"/>
      <x:c r="G17" s="3"/>
      <x:c r="H17" s="3"/>
      <x:c r="I17" s="3"/>
      <x:c r="J17" s="3"/>
      <x:c r="K17" s="3"/>
      <x:c r="L17" s="3"/>
      <x:c r="M17" s="3"/>
    </x:row>
    <x:row r="18">
      <x:c r="A18" s="3"/>
      <x:c r="B18" s="3"/>
      <x:c r="C18" s="3"/>
      <x:c r="D18" s="3"/>
      <x:c r="E18" s="3"/>
      <x:c r="F18" s="3"/>
      <x:c r="G18" s="3"/>
      <x:c r="H18" s="3"/>
      <x:c r="I18" s="3"/>
      <x:c r="J18" s="3"/>
      <x:c r="K18" s="3"/>
      <x:c r="L18" s="3"/>
      <x:c r="M18" s="3"/>
    </x:row>
    <x:row r="19">
      <x:c r="A19" s="3"/>
      <x:c r="B19" s="3"/>
      <x:c r="C19" s="3"/>
      <x:c r="D19" s="3"/>
      <x:c r="E19" s="3"/>
      <x:c r="F19" s="3"/>
      <x:c r="G19" s="3"/>
      <x:c r="H19" s="3"/>
      <x:c r="I19" s="3"/>
      <x:c r="J19" s="3"/>
      <x:c r="K19" s="3"/>
      <x:c r="L19" s="3"/>
      <x:c r="M19" s="3"/>
    </x:row>
    <x:row r="20">
      <x:c r="A20" s="3"/>
      <x:c r="B20" s="3"/>
      <x:c r="C20" s="3"/>
      <x:c r="D20" s="3"/>
      <x:c r="E20" s="3"/>
      <x:c r="F20" s="3"/>
      <x:c r="G20" s="3"/>
      <x:c r="H20" s="3"/>
      <x:c r="I20" s="3"/>
      <x:c r="J20" s="3"/>
      <x:c r="K20" s="3"/>
      <x:c r="L20" s="3"/>
      <x:c r="M20" s="3"/>
    </x:row>
    <x:row r="21">
      <x:c r="A21" s="3"/>
      <x:c r="B21" s="3"/>
      <x:c r="C21" s="3"/>
      <x:c r="D21" s="3"/>
      <x:c r="E21" s="3"/>
      <x:c r="F21" s="3"/>
      <x:c r="G21" s="3"/>
      <x:c r="H21" s="3"/>
      <x:c r="I21" s="3"/>
      <x:c r="J21" s="3"/>
      <x:c r="K21" s="3"/>
      <x:c r="L21" s="3"/>
      <x:c r="M21" s="3"/>
    </x:row>
    <x:row r="22">
      <x:c r="A22" s="3"/>
      <x:c r="B22" s="3"/>
      <x:c r="C22" s="3"/>
      <x:c r="D22" s="3"/>
      <x:c r="E22" s="3"/>
      <x:c r="F22" s="3"/>
      <x:c r="G22" s="3"/>
      <x:c r="H22" s="3"/>
      <x:c r="I22" s="3"/>
      <x:c r="J22" s="3"/>
      <x:c r="K22" s="3"/>
      <x:c r="L22" s="3"/>
      <x:c r="M22" s="3"/>
    </x:row>
    <x:row r="23">
      <x:c r="A23" s="3"/>
      <x:c r="B23" s="3"/>
      <x:c r="C23" s="3"/>
      <x:c r="D23" s="3"/>
      <x:c r="E23" s="3"/>
      <x:c r="F23" s="3"/>
      <x:c r="G23" s="3"/>
      <x:c r="H23" s="3"/>
      <x:c r="I23" s="3"/>
      <x:c r="J23" s="3"/>
      <x:c r="K23" s="3"/>
      <x:c r="L23" s="3"/>
      <x:c r="M23" s="3"/>
    </x:row>
    <x:row r="24">
      <x:c r="A24" s="3"/>
      <x:c r="B24" s="3"/>
      <x:c r="C24" s="3"/>
      <x:c r="D24" s="3"/>
      <x:c r="E24" s="3"/>
      <x:c r="F24" s="3"/>
      <x:c r="G24" s="3"/>
      <x:c r="H24" s="3"/>
      <x:c r="I24" s="3"/>
      <x:c r="J24" s="3"/>
      <x:c r="K24" s="3"/>
      <x:c r="L24" s="3"/>
      <x:c r="M24" s="3"/>
    </x:row>
    <x:row r="25">
      <x:c r="A25" s="3"/>
      <x:c r="B25" s="3"/>
      <x:c r="C25" s="3"/>
      <x:c r="D25" s="3"/>
      <x:c r="E25" s="3"/>
      <x:c r="F25" s="3"/>
      <x:c r="G25" s="3"/>
      <x:c r="H25" s="3"/>
      <x:c r="I25" s="3"/>
      <x:c r="J25" s="3"/>
      <x:c r="K25" s="3"/>
      <x:c r="L25" s="3"/>
      <x:c r="M25" s="3"/>
    </x:row>
    <x:row r="26">
      <x:c r="A26" s="3"/>
      <x:c r="B26" s="3"/>
      <x:c r="C26" s="3"/>
      <x:c r="D26" s="3"/>
      <x:c r="E26" s="3"/>
      <x:c r="F26" s="3"/>
      <x:c r="G26" s="3"/>
      <x:c r="H26" s="3"/>
      <x:c r="I26" s="3"/>
      <x:c r="J26" s="3"/>
      <x:c r="K26" s="3"/>
      <x:c r="L26" s="3"/>
      <x:c r="M26" s="3"/>
    </x:row>
    <x:row r="27">
      <x:c r="A27" s="3"/>
      <x:c r="B27" s="3"/>
      <x:c r="C27" s="3"/>
      <x:c r="D27" s="3"/>
      <x:c r="E27" s="3"/>
      <x:c r="F27" s="3"/>
      <x:c r="G27" s="3"/>
      <x:c r="H27" s="3"/>
      <x:c r="I27" s="3"/>
      <x:c r="J27" s="3"/>
      <x:c r="K27" s="3"/>
      <x:c r="L27" s="3"/>
      <x:c r="M27" s="3"/>
    </x:row>
    <x:row r="28">
      <x:c r="A28" s="3"/>
      <x:c r="B28" s="3"/>
      <x:c r="C28" s="3"/>
      <x:c r="D28" s="3"/>
      <x:c r="E28" s="3"/>
      <x:c r="F28" s="3"/>
      <x:c r="G28" s="3"/>
      <x:c r="H28" s="3"/>
      <x:c r="I28" s="3"/>
      <x:c r="J28" s="3"/>
      <x:c r="K28" s="3"/>
      <x:c r="L28" s="3"/>
      <x:c r="M28" s="3"/>
    </x:row>
    <x:row r="29">
      <x:c r="A29" s="3"/>
      <x:c r="B29" s="3"/>
      <x:c r="C29" s="3"/>
      <x:c r="D29" s="3"/>
      <x:c r="E29" s="3"/>
      <x:c r="F29" s="3"/>
      <x:c r="G29" s="3"/>
      <x:c r="H29" s="3"/>
      <x:c r="I29" s="3"/>
      <x:c r="J29" s="3"/>
      <x:c r="K29" s="3"/>
      <x:c r="L29" s="3"/>
      <x:c r="M29" s="3"/>
    </x:row>
    <x:row r="30">
      <x:c r="A30" s="3"/>
      <x:c r="B30" s="3"/>
      <x:c r="C30" s="3"/>
      <x:c r="D30" s="3"/>
      <x:c r="E30" s="3"/>
      <x:c r="F30" s="3"/>
      <x:c r="G30" s="3"/>
      <x:c r="H30" s="3"/>
      <x:c r="I30" s="3"/>
      <x:c r="J30" s="3"/>
      <x:c r="K30" s="3"/>
      <x:c r="L30" s="3"/>
      <x:c r="M30" s="3"/>
    </x:row>
    <x:row r="31">
      <x:c r="A31" s="69" t="str">
        <x:v>Cómo utilizar este modelo</x:v>
      </x:c>
      <x:c r="B31" s="69"/>
      <x:c r="C31" s="69"/>
      <x:c r="D31" s="69"/>
      <x:c r="E31" s="69"/>
      <x:c r="F31" s="69"/>
      <x:c r="G31" s="69"/>
      <x:c r="H31" s="69"/>
      <x:c r="I31" s="3"/>
      <x:c r="J31" s="3"/>
      <x:c r="K31" s="3"/>
      <x:c r="L31" s="3"/>
      <x:c r="M31" s="3"/>
    </x:row>
    <x:row r="32">
      <x:c r="A32" s="3" t="str">
        <x:v>1. Selecciona Base, Conservador o Crecimiento en Pronóstico.</x:v>
      </x:c>
      <x:c r="B32" s="3"/>
      <x:c r="C32" s="3"/>
      <x:c r="D32" s="3"/>
      <x:c r="E32" s="3"/>
      <x:c r="F32" s="3"/>
      <x:c r="G32" s="3"/>
      <x:c r="H32" s="3"/>
      <x:c r="I32" s="3"/>
      <x:c r="J32" s="3"/>
      <x:c r="K32" s="3"/>
      <x:c r="L32" s="3"/>
      <x:c r="M32" s="3"/>
    </x:row>
    <x:row r="33">
      <x:c r="A33" s="3" t="str">
        <x:v>2. Actualiza los supuestos en amarillo claro usando una sola moneda.</x:v>
      </x:c>
      <x:c r="B33" s="3"/>
      <x:c r="C33" s="3"/>
      <x:c r="D33" s="3"/>
      <x:c r="E33" s="3"/>
      <x:c r="F33" s="3"/>
      <x:c r="G33" s="3"/>
      <x:c r="H33" s="3"/>
      <x:c r="I33" s="3"/>
      <x:c r="J33" s="3"/>
      <x:c r="K33" s="3"/>
      <x:c r="L33" s="3"/>
      <x:c r="M33" s="3"/>
    </x:row>
    <x:row r="34">
      <x:c r="A34" s="3" t="str">
        <x:v>3. Regresa aquí para revisar resultado, liquidez y punto de equilibrio.</x:v>
      </x:c>
      <x:c r="B34" s="3"/>
      <x:c r="C34" s="3"/>
      <x:c r="D34" s="3"/>
      <x:c r="E34" s="3"/>
      <x:c r="F34" s="3"/>
      <x:c r="G34" s="3"/>
      <x:c r="H34" s="3"/>
      <x:c r="I34" s="3"/>
      <x:c r="J34" s="3"/>
      <x:c r="K34" s="3"/>
      <x:c r="L34" s="3"/>
      <x:c r="M34" s="3"/>
    </x:row>
    <x:row r="35">
      <x:c r="A35" s="3" t="str">
        <x:v>4. Compara escenarios antes de cambiar contratación, gastos o capital.</x:v>
      </x:c>
      <x:c r="B35" s="3"/>
      <x:c r="C35" s="3"/>
      <x:c r="D35" s="3"/>
      <x:c r="E35" s="3"/>
      <x:c r="F35" s="3"/>
      <x:c r="G35" s="3"/>
      <x:c r="H35" s="3"/>
      <x:c r="I35" s="3"/>
      <x:c r="J35" s="3"/>
      <x:c r="K35" s="3"/>
      <x:c r="L35" s="3"/>
      <x:c r="M35" s="3"/>
    </x:row>
    <x:row r="36">
      <x:c r="A36" s="3"/>
      <x:c r="B36" s="3"/>
      <x:c r="C36" s="3"/>
      <x:c r="D36" s="3"/>
      <x:c r="E36" s="3"/>
      <x:c r="F36" s="3"/>
      <x:c r="G36" s="3"/>
      <x:c r="H36" s="3"/>
      <x:c r="I36" s="3"/>
      <x:c r="J36" s="3"/>
      <x:c r="K36" s="3"/>
      <x:c r="L36" s="3"/>
      <x:c r="M36" s="3"/>
    </x:row>
    <x:row r="37">
      <x:c r="A37" s="62" t="str">
        <x:v>Herramienta ilustrativa de planificación. No constituye asesoría contable, legal, fiscal ni de inversión.</x:v>
      </x:c>
      <x:c r="B37" s="62"/>
      <x:c r="C37" s="62"/>
      <x:c r="D37" s="62"/>
      <x:c r="E37" s="62"/>
      <x:c r="F37" s="62"/>
      <x:c r="G37" s="62"/>
      <x:c r="H37" s="62"/>
      <x:c r="I37" s="3"/>
      <x:c r="J37" s="3"/>
      <x:c r="K37" s="3"/>
      <x:c r="L37" s="3"/>
      <x:c r="M37" s="3"/>
    </x:row>
    <x:row r="38">
      <x:c r="A38" s="3"/>
      <x:c r="B38" s="3"/>
      <x:c r="C38" s="3"/>
      <x:c r="D38" s="3"/>
      <x:c r="E38" s="3"/>
      <x:c r="F38" s="3"/>
      <x:c r="G38" s="3"/>
      <x:c r="H38" s="3"/>
      <x:c r="I38" s="3"/>
      <x:c r="J38" s="3"/>
      <x:c r="K38" s="3"/>
      <x:c r="L38" s="3"/>
      <x:c r="M38" s="3"/>
    </x:row>
    <x:row r="39">
      <x:c r="A39" s="3"/>
      <x:c r="B39" s="3"/>
      <x:c r="C39" s="3"/>
      <x:c r="D39" s="3"/>
      <x:c r="E39" s="3"/>
      <x:c r="F39" s="3"/>
      <x:c r="G39" s="3"/>
      <x:c r="H39" s="3"/>
      <x:c r="I39" s="3"/>
      <x:c r="J39" s="3"/>
      <x:c r="K39" s="3"/>
      <x:c r="L39" s="3"/>
      <x:c r="M39" s="3"/>
    </x:row>
    <x:row r="40">
      <x:c r="A40" s="3"/>
      <x:c r="B40" s="3"/>
      <x:c r="C40" s="3"/>
      <x:c r="D40" s="3"/>
      <x:c r="E40" s="3"/>
      <x:c r="F40" s="3"/>
      <x:c r="G40" s="3"/>
      <x:c r="H40" s="3"/>
      <x:c r="I40" s="3"/>
      <x:c r="J40" s="3"/>
      <x:c r="K40" s="3"/>
      <x:c r="L40" s="3"/>
      <x:c r="M40" s="3"/>
    </x:row>
    <x:row r="41">
      <x:c r="A41" s="3"/>
      <x:c r="B41" s="3"/>
      <x:c r="C41" s="3"/>
      <x:c r="D41" s="3"/>
      <x:c r="E41" s="3"/>
      <x:c r="F41" s="3"/>
      <x:c r="G41" s="3"/>
      <x:c r="H41" s="3"/>
      <x:c r="I41" s="3"/>
      <x:c r="J41" s="3"/>
      <x:c r="K41" s="3"/>
      <x:c r="L41" s="3"/>
      <x:c r="M41" s="3"/>
    </x:row>
    <x:row r="42">
      <x:c r="A42" s="3"/>
      <x:c r="B42" s="3"/>
      <x:c r="C42" s="3"/>
      <x:c r="D42" s="3"/>
      <x:c r="E42" s="3"/>
      <x:c r="F42" s="3"/>
      <x:c r="G42" s="3"/>
      <x:c r="H42" s="3"/>
      <x:c r="I42" s="3"/>
      <x:c r="J42" s="3"/>
      <x:c r="K42" s="3"/>
      <x:c r="L42" s="3"/>
      <x:c r="M42" s="3"/>
    </x:row>
    <x:row r="43">
      <x:c r="A43" s="3"/>
      <x:c r="B43" s="3"/>
      <x:c r="C43" s="3"/>
      <x:c r="D43" s="3"/>
      <x:c r="E43" s="3"/>
      <x:c r="F43" s="3"/>
      <x:c r="G43" s="3"/>
      <x:c r="H43" s="3"/>
      <x:c r="I43" s="3"/>
      <x:c r="J43" s="3"/>
      <x:c r="K43" s="3"/>
      <x:c r="L43" s="3"/>
      <x:c r="M43" s="3"/>
    </x:row>
    <x:row r="44">
      <x:c r="A44" s="3"/>
      <x:c r="B44" s="3"/>
      <x:c r="C44" s="3"/>
      <x:c r="D44" s="3"/>
      <x:c r="E44" s="3"/>
      <x:c r="F44" s="3"/>
      <x:c r="G44" s="3"/>
      <x:c r="H44" s="3"/>
      <x:c r="I44" s="3"/>
      <x:c r="J44" s="3"/>
      <x:c r="K44" s="3"/>
      <x:c r="L44" s="3"/>
      <x:c r="M44" s="3"/>
    </x:row>
    <x:row r="45">
      <x:c r="A45" s="3"/>
      <x:c r="B45" s="3"/>
      <x:c r="C45" s="3"/>
      <x:c r="D45" s="3"/>
      <x:c r="E45" s="3"/>
      <x:c r="F45" s="3"/>
      <x:c r="G45" s="3"/>
      <x:c r="H45" s="3"/>
      <x:c r="I45" s="3"/>
      <x:c r="J45" s="3"/>
      <x:c r="K45" s="3"/>
      <x:c r="L45" s="3"/>
      <x:c r="M45" s="3"/>
    </x:row>
    <x:row r="46">
      <x:c r="A46" s="3"/>
      <x:c r="B46" s="3"/>
      <x:c r="C46" s="3"/>
      <x:c r="D46" s="3"/>
      <x:c r="E46" s="3"/>
      <x:c r="F46" s="3"/>
      <x:c r="G46" s="3"/>
      <x:c r="H46" s="3"/>
      <x:c r="I46" s="3"/>
      <x:c r="J46" s="3"/>
      <x:c r="K46" s="3"/>
      <x:c r="L46" s="3"/>
      <x:c r="M46" s="3"/>
    </x:row>
    <x:row r="47">
      <x:c r="A47" s="3"/>
      <x:c r="B47" s="3"/>
      <x:c r="C47" s="3"/>
      <x:c r="D47" s="3"/>
      <x:c r="E47" s="3"/>
      <x:c r="F47" s="3"/>
      <x:c r="G47" s="3"/>
      <x:c r="H47" s="3"/>
      <x:c r="I47" s="3"/>
      <x:c r="J47" s="3"/>
      <x:c r="K47" s="3"/>
      <x:c r="L47" s="3"/>
      <x:c r="M47" s="3"/>
    </x:row>
    <x:row r="48">
      <x:c r="A48" s="3"/>
      <x:c r="B48" s="3"/>
      <x:c r="C48" s="3"/>
      <x:c r="D48" s="3"/>
      <x:c r="E48" s="3"/>
      <x:c r="F48" s="3"/>
      <x:c r="G48" s="3"/>
      <x:c r="H48" s="3"/>
      <x:c r="I48" s="3"/>
      <x:c r="J48" s="3"/>
      <x:c r="K48" s="3"/>
      <x:c r="L48" s="3"/>
      <x:c r="M48" s="3"/>
    </x:row>
    <x:row r="49">
      <x:c r="A49" s="3"/>
      <x:c r="B49" s="3"/>
      <x:c r="C49" s="3"/>
      <x:c r="D49" s="3"/>
      <x:c r="E49" s="3"/>
      <x:c r="F49" s="3"/>
      <x:c r="G49" s="3"/>
      <x:c r="H49" s="3"/>
      <x:c r="I49" s="3"/>
      <x:c r="J49" s="3"/>
      <x:c r="K49" s="3"/>
      <x:c r="L49" s="3"/>
      <x:c r="M49" s="3"/>
    </x:row>
    <x:row r="50">
      <x:c r="A50" s="3"/>
      <x:c r="B50" s="3"/>
      <x:c r="C50" s="3"/>
      <x:c r="D50" s="3"/>
      <x:c r="E50" s="3"/>
      <x:c r="F50" s="3"/>
      <x:c r="G50" s="3"/>
      <x:c r="H50" s="3"/>
      <x:c r="I50" s="3"/>
      <x:c r="J50" s="3"/>
      <x:c r="K50" s="3"/>
      <x:c r="L50" s="3"/>
      <x:c r="M50" s="3"/>
    </x:row>
    <x:row r="51">
      <x:c r="A51" s="3"/>
      <x:c r="B51" s="3"/>
      <x:c r="C51" s="3"/>
      <x:c r="D51" s="3"/>
      <x:c r="E51" s="3"/>
      <x:c r="F51" s="3"/>
      <x:c r="G51" s="3"/>
      <x:c r="H51" s="3"/>
      <x:c r="I51" s="3"/>
      <x:c r="J51" s="3"/>
      <x:c r="K51" s="3"/>
      <x:c r="L51" s="3"/>
      <x:c r="M51" s="3"/>
    </x:row>
    <x:row r="52">
      <x:c r="A52" s="3"/>
      <x:c r="B52" s="3"/>
      <x:c r="C52" s="3"/>
      <x:c r="D52" s="3"/>
      <x:c r="E52" s="3"/>
      <x:c r="F52" s="3"/>
      <x:c r="G52" s="3"/>
      <x:c r="H52" s="3"/>
      <x:c r="I52" s="3"/>
      <x:c r="J52" s="3"/>
      <x:c r="K52" s="3"/>
      <x:c r="L52" s="3"/>
      <x:c r="M52" s="3"/>
    </x:row>
    <x:row r="53">
      <x:c r="A53" s="3"/>
      <x:c r="B53" s="3"/>
      <x:c r="C53" s="3"/>
      <x:c r="D53" s="3"/>
      <x:c r="E53" s="3"/>
      <x:c r="F53" s="3"/>
      <x:c r="G53" s="3"/>
      <x:c r="H53" s="3"/>
      <x:c r="I53" s="3"/>
      <x:c r="J53" s="3"/>
      <x:c r="K53" s="3"/>
      <x:c r="L53" s="3"/>
      <x:c r="M53" s="3"/>
    </x:row>
    <x:row r="54">
      <x:c r="A54" s="3"/>
      <x:c r="B54" s="3"/>
      <x:c r="C54" s="3"/>
      <x:c r="D54" s="3"/>
      <x:c r="E54" s="3"/>
      <x:c r="F54" s="3"/>
      <x:c r="G54" s="3"/>
      <x:c r="H54" s="3"/>
      <x:c r="I54" s="3"/>
      <x:c r="J54" s="3"/>
      <x:c r="K54" s="3"/>
      <x:c r="L54" s="3"/>
      <x:c r="M54" s="3"/>
    </x:row>
    <x:row r="55">
      <x:c r="A55" s="3"/>
      <x:c r="B55" s="3"/>
      <x:c r="C55" s="3"/>
      <x:c r="D55" s="3"/>
      <x:c r="E55" s="3"/>
      <x:c r="F55" s="3"/>
      <x:c r="G55" s="3"/>
      <x:c r="H55" s="3"/>
      <x:c r="I55" s="3"/>
      <x:c r="J55" s="3"/>
      <x:c r="K55" s="3"/>
      <x:c r="L55" s="3"/>
      <x:c r="M55" s="3"/>
    </x:row>
    <x:row r="56">
      <x:c r="A56" s="3"/>
      <x:c r="B56" s="3"/>
      <x:c r="C56" s="3"/>
      <x:c r="D56" s="3"/>
      <x:c r="E56" s="3"/>
      <x:c r="F56" s="3"/>
      <x:c r="G56" s="3"/>
      <x:c r="H56" s="3"/>
      <x:c r="I56" s="3"/>
      <x:c r="J56" s="3"/>
      <x:c r="K56" s="3"/>
      <x:c r="L56" s="3"/>
      <x:c r="M56" s="3"/>
    </x:row>
    <x:row r="57">
      <x:c r="A57" s="3"/>
      <x:c r="B57" s="3"/>
      <x:c r="C57" s="3"/>
      <x:c r="D57" s="3"/>
      <x:c r="E57" s="3"/>
      <x:c r="F57" s="3"/>
      <x:c r="G57" s="3"/>
      <x:c r="H57" s="3"/>
      <x:c r="I57" s="3"/>
      <x:c r="J57" s="3"/>
      <x:c r="K57" s="3"/>
      <x:c r="L57" s="3"/>
      <x:c r="M57" s="3"/>
    </x:row>
    <x:row r="58">
      <x:c r="A58" s="3"/>
      <x:c r="B58" s="3"/>
      <x:c r="C58" s="3"/>
      <x:c r="D58" s="3"/>
      <x:c r="E58" s="3"/>
      <x:c r="F58" s="3"/>
      <x:c r="G58" s="3"/>
      <x:c r="H58" s="3"/>
      <x:c r="I58" s="3"/>
      <x:c r="J58" s="3"/>
      <x:c r="K58" s="3"/>
      <x:c r="L58" s="3"/>
      <x:c r="M58" s="3"/>
    </x:row>
    <x:row r="59">
      <x:c r="A59" s="3"/>
      <x:c r="B59" s="3"/>
      <x:c r="C59" s="3"/>
      <x:c r="D59" s="3"/>
      <x:c r="E59" s="3"/>
      <x:c r="F59" s="3"/>
      <x:c r="G59" s="3"/>
      <x:c r="H59" s="3"/>
      <x:c r="I59" s="3"/>
      <x:c r="J59" s="3"/>
      <x:c r="K59" s="3"/>
      <x:c r="L59" s="3"/>
      <x:c r="M59" s="3"/>
    </x:row>
    <x:row r="60">
      <x:c r="A60" s="3"/>
      <x:c r="B60" s="3"/>
      <x:c r="C60" s="3"/>
      <x:c r="D60" s="3"/>
      <x:c r="E60" s="3"/>
      <x:c r="F60" s="3"/>
      <x:c r="G60" s="3"/>
      <x:c r="H60" s="3"/>
      <x:c r="I60" s="3"/>
      <x:c r="J60" s="3"/>
      <x:c r="K60" s="3"/>
      <x:c r="L60" s="3"/>
      <x:c r="M60" s="3"/>
    </x:row>
  </x:sheetData>
  <x:mergeCells>
    <x:mergeCell ref="A2:H2"/>
    <x:mergeCell ref="A3:H3"/>
    <x:mergeCell ref="B5:C5"/>
    <x:mergeCell ref="E5:F5"/>
    <x:mergeCell ref="G5:H5"/>
    <x:mergeCell ref="A8:B8"/>
    <x:mergeCell ref="C8:D8"/>
    <x:mergeCell ref="E8:F8"/>
    <x:mergeCell ref="G8:H8"/>
    <x:mergeCell ref="A12:B12"/>
    <x:mergeCell ref="C12:D12"/>
    <x:mergeCell ref="E12:F12"/>
    <x:mergeCell ref="G12:H12"/>
    <x:mergeCell ref="A31:H31"/>
    <x:mergeCell ref="A32:H32"/>
    <x:mergeCell ref="A33:H33"/>
    <x:mergeCell ref="A34:H34"/>
    <x:mergeCell ref="A35:H35"/>
    <x:mergeCell ref="A37:H37"/>
  </x:mergeCells>
  <x:pageMargins left="0.7" right="0.7" top="0.75" bottom="0.75" header="0.3" footer="0.3"/>
  <x:drawing xmlns:r="http://schemas.openxmlformats.org/officeDocument/2006/relationships" r:id="R2e8f2f1cc37f40d3"/>
</x:worksheet>
</file>

<file path=xl/worksheets/sheet2.xml><?xml version="1.0" encoding="utf-8"?>
<x:worksheet xmlns:x="http://schemas.openxmlformats.org/spreadsheetml/2006/main">
  <x:sheetPr>
    <x:tabColor rgb="FF0B7F71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37" hidden="0" customWidth="1"/>
    <x:col min="2" max="2" width="14.5" hidden="0" customWidth="1"/>
    <x:col min="3" max="3" width="14.5" hidden="0" customWidth="1"/>
    <x:col min="4" max="4" width="14.5" hidden="0" customWidth="1"/>
    <x:col min="5" max="5" width="14.5" hidden="0" customWidth="1"/>
    <x:col min="6" max="6" width="14.5" hidden="0" customWidth="1"/>
    <x:col min="7" max="7" width="14.5" hidden="0" customWidth="1"/>
    <x:col min="8" max="8" width="14.5" hidden="0" customWidth="1"/>
    <x:col min="9" max="9" width="14.5" hidden="0" customWidth="1"/>
    <x:col min="10" max="10" width="14.5" hidden="0" customWidth="1"/>
    <x:col min="11" max="11" width="14.5" hidden="0" customWidth="1"/>
    <x:col min="12" max="12" width="14.5" hidden="0" customWidth="1"/>
    <x:col min="13" max="13" width="14.5" hidden="0" customWidth="1"/>
  </x:cols>
  <x:sheetData>
    <x:row r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</x:row>
    <x:row r="2" ht="26" customHeight="1">
      <x:c r="A2" s="4" t="str">
        <x:v>Modelo Wiz de pronóstico y horizonte de liquidez</x:v>
      </x:c>
      <x:c r="B2" s="4"/>
      <x:c r="C2" s="4"/>
      <x:c r="D2" s="4"/>
      <x:c r="E2" s="4"/>
      <x:c r="F2" s="4"/>
      <x:c r="G2" s="4"/>
      <x:c r="H2" s="4"/>
      <x:c r="I2" s="3"/>
      <x:c r="J2" s="3"/>
      <x:c r="K2" s="3"/>
      <x:c r="L2" s="3"/>
      <x:c r="M2" s="3"/>
    </x:row>
    <x:row r="3">
      <x:c r="A3" s="5" t="str">
        <x:v>Edita las celdas en amarillo claro. Utiliza una sola moneda de presentación en todo el modelo.</x:v>
      </x:c>
      <x:c r="B3" s="5"/>
      <x:c r="C3" s="5"/>
      <x:c r="D3" s="5"/>
      <x:c r="E3" s="5"/>
      <x:c r="F3" s="5"/>
      <x:c r="G3" s="5"/>
      <x:c r="H3" s="5"/>
      <x:c r="I3" s="3"/>
      <x:c r="J3" s="3"/>
      <x:c r="K3" s="3"/>
      <x:c r="L3" s="3"/>
      <x:c r="M3" s="3"/>
    </x:row>
    <x:row r="4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</x:row>
    <x:row r="5">
      <x:c r="A5" s="3" t="str">
        <x:v>Escenario seleccionado</x:v>
      </x:c>
      <x:c r="B5" s="10" t="str">
        <x:v>Base</x:v>
      </x:c>
      <x:c r="C5" s="11"/>
      <x:c r="D5" s="3" t="str">
        <x:v>Moneda de presentación</x:v>
      </x:c>
      <x:c r="E5" s="3"/>
      <x:c r="F5" s="13" t="str">
        <x:v>USD</x:v>
      </x:c>
      <x:c r="G5" s="3" t="str">
        <x:v>Inicio del pronóstico</x:v>
      </x:c>
      <x:c r="H5" s="3"/>
      <x:c r="I5" s="15" t="n">
        <x:v>46296</x:v>
      </x:c>
      <x:c r="J5" s="3"/>
      <x:c r="K5" s="3"/>
      <x:c r="L5" s="3"/>
      <x:c r="M5" s="3"/>
    </x:row>
    <x:row r="6">
      <x:c r="A6" s="3"/>
      <x:c r="B6" s="3"/>
      <x:c r="C6" s="3"/>
      <x:c r="D6" s="3"/>
      <x:c r="E6" s="3"/>
      <x:c r="F6" s="3"/>
      <x:c r="G6" s="3"/>
      <x:c r="H6" s="3"/>
      <x:c r="I6" s="3"/>
      <x:c r="J6" s="3"/>
      <x:c r="K6" s="3"/>
      <x:c r="L6" s="3"/>
      <x:c r="M6" s="3"/>
    </x:row>
    <x:row r="7">
      <x:c r="A7" s="19" t="str">
        <x:v>Impulsor</x:v>
      </x:c>
      <x:c r="B7" s="19" t="str">
        <x:v>Base</x:v>
      </x:c>
      <x:c r="C7" s="19" t="str">
        <x:v>Conservador</x:v>
      </x:c>
      <x:c r="D7" s="19" t="str">
        <x:v>Crecimiento</x:v>
      </x:c>
      <x:c r="E7" s="19" t="str">
        <x:v>Selección activa</x:v>
      </x:c>
      <x:c r="F7" s="3"/>
      <x:c r="G7" s="3"/>
      <x:c r="H7" s="3"/>
      <x:c r="I7" s="3"/>
      <x:c r="J7" s="3"/>
      <x:c r="K7" s="3"/>
      <x:c r="L7" s="3"/>
      <x:c r="M7" s="3"/>
    </x:row>
    <x:row r="8">
      <x:c r="A8" s="22" t="str">
        <x:v>Caja inicial</x:v>
      </x:c>
      <x:c r="B8" s="28" t="n">
        <x:v>150000</x:v>
      </x:c>
      <x:c r="C8" s="28" t="n">
        <x:v>150000</x:v>
      </x:c>
      <x:c r="D8" s="28" t="n">
        <x:v>150000</x:v>
      </x:c>
      <x:c r="E8" s="29" t="n">
        <x:f>IF($B$5="Base",B8,IF($B$5="Conservador",C8,D8))</x:f>
        <x:v>150000</x:v>
      </x:c>
      <x:c r="F8" s="3"/>
      <x:c r="G8" s="3"/>
      <x:c r="H8" s="3"/>
      <x:c r="I8" s="3"/>
      <x:c r="J8" s="3"/>
      <x:c r="K8" s="3"/>
      <x:c r="L8" s="3"/>
      <x:c r="M8" s="3"/>
    </x:row>
    <x:row r="9">
      <x:c r="A9" s="25" t="str">
        <x:v>Ingresos mensuales iniciales</x:v>
      </x:c>
      <x:c r="B9" s="30" t="n">
        <x:v>40000</x:v>
      </x:c>
      <x:c r="C9" s="30" t="n">
        <x:v>35000</x:v>
      </x:c>
      <x:c r="D9" s="30" t="n">
        <x:v>45000</x:v>
      </x:c>
      <x:c r="E9" s="31" t="n">
        <x:f>IF($B$5="Base",B9,IF($B$5="Conservador",C9,D9))</x:f>
        <x:v>40000</x:v>
      </x:c>
      <x:c r="F9" s="3"/>
      <x:c r="G9" s="3"/>
      <x:c r="H9" s="3"/>
      <x:c r="I9" s="3"/>
      <x:c r="J9" s="3"/>
      <x:c r="K9" s="3"/>
      <x:c r="L9" s="3"/>
      <x:c r="M9" s="3"/>
    </x:row>
    <x:row r="10">
      <x:c r="A10" s="25" t="str">
        <x:v>Crecimiento mensual de ingresos</x:v>
      </x:c>
      <x:c r="B10" s="32" t="n">
        <x:v>0.04</x:v>
      </x:c>
      <x:c r="C10" s="32" t="n">
        <x:v>0.01</x:v>
      </x:c>
      <x:c r="D10" s="32" t="n">
        <x:v>0.07</x:v>
      </x:c>
      <x:c r="E10" s="33" t="n">
        <x:f>IF($B$5="Base",B10,IF($B$5="Conservador",C10,D10))</x:f>
        <x:v>0.04</x:v>
      </x:c>
      <x:c r="F10" s="3"/>
      <x:c r="G10" s="3"/>
      <x:c r="H10" s="3"/>
      <x:c r="I10" s="3"/>
      <x:c r="J10" s="3"/>
      <x:c r="K10" s="3"/>
      <x:c r="L10" s="3"/>
      <x:c r="M10" s="3"/>
    </x:row>
    <x:row r="11">
      <x:c r="A11" s="25" t="str">
        <x:v>Margen bruto</x:v>
      </x:c>
      <x:c r="B11" s="32" t="n">
        <x:v>0.65</x:v>
      </x:c>
      <x:c r="C11" s="32" t="n">
        <x:v>0.55</x:v>
      </x:c>
      <x:c r="D11" s="32" t="n">
        <x:v>0.72</x:v>
      </x:c>
      <x:c r="E11" s="33" t="n">
        <x:f>IF($B$5="Base",B11,IF($B$5="Conservador",C11,D11))</x:f>
        <x:v>0.65</x:v>
      </x:c>
      <x:c r="F11" s="3"/>
      <x:c r="G11" s="3"/>
      <x:c r="H11" s="3"/>
      <x:c r="I11" s="3"/>
      <x:c r="J11" s="3"/>
      <x:c r="K11" s="3"/>
      <x:c r="L11" s="3"/>
      <x:c r="M11" s="3"/>
    </x:row>
    <x:row r="12">
      <x:c r="A12" s="25" t="str">
        <x:v>Gastos operativos fijos mensuales</x:v>
      </x:c>
      <x:c r="B12" s="30" t="n">
        <x:v>18000</x:v>
      </x:c>
      <x:c r="C12" s="30" t="n">
        <x:v>20000</x:v>
      </x:c>
      <x:c r="D12" s="30" t="n">
        <x:v>19000</x:v>
      </x:c>
      <x:c r="E12" s="31" t="n">
        <x:f>IF($B$5="Base",B12,IF($B$5="Conservador",C12,D12))</x:f>
        <x:v>18000</x:v>
      </x:c>
      <x:c r="F12" s="3"/>
      <x:c r="G12" s="3"/>
      <x:c r="H12" s="3"/>
      <x:c r="I12" s="3"/>
      <x:c r="J12" s="3"/>
      <x:c r="K12" s="3"/>
      <x:c r="L12" s="3"/>
      <x:c r="M12" s="3"/>
    </x:row>
    <x:row r="13">
      <x:c r="A13" s="25" t="str">
        <x:v>Empleados iniciales</x:v>
      </x:c>
      <x:c r="B13" s="34" t="n">
        <x:v>3</x:v>
      </x:c>
      <x:c r="C13" s="34" t="n">
        <x:v>3</x:v>
      </x:c>
      <x:c r="D13" s="34" t="n">
        <x:v>4</x:v>
      </x:c>
      <x:c r="E13" s="35" t="n">
        <x:f>IF($B$5="Base",B13,IF($B$5="Conservador",C13,D13))</x:f>
        <x:v>3</x:v>
      </x:c>
      <x:c r="F13" s="3"/>
      <x:c r="G13" s="3"/>
      <x:c r="H13" s="3"/>
      <x:c r="I13" s="3"/>
      <x:c r="J13" s="3"/>
      <x:c r="K13" s="3"/>
      <x:c r="L13" s="3"/>
      <x:c r="M13" s="3"/>
    </x:row>
    <x:row r="14">
      <x:c r="A14" s="25" t="str">
        <x:v>Costo mensual por empleado</x:v>
      </x:c>
      <x:c r="B14" s="30" t="n">
        <x:v>6000</x:v>
      </x:c>
      <x:c r="C14" s="30" t="n">
        <x:v>6000</x:v>
      </x:c>
      <x:c r="D14" s="30" t="n">
        <x:v>6500</x:v>
      </x:c>
      <x:c r="E14" s="31" t="n">
        <x:f>IF($B$5="Base",B14,IF($B$5="Conservador",C14,D14))</x:f>
        <x:v>6000</x:v>
      </x:c>
      <x:c r="F14" s="3"/>
      <x:c r="G14" s="3"/>
      <x:c r="H14" s="3"/>
      <x:c r="I14" s="3"/>
      <x:c r="J14" s="3"/>
      <x:c r="K14" s="3"/>
      <x:c r="L14" s="3"/>
      <x:c r="M14" s="3"/>
    </x:row>
    <x:row r="15">
      <x:c r="A15" s="25" t="str">
        <x:v>Mes previsto de contratación</x:v>
      </x:c>
      <x:c r="B15" s="34" t="n">
        <x:v>6</x:v>
      </x:c>
      <x:c r="C15" s="34" t="n">
        <x:v>9</x:v>
      </x:c>
      <x:c r="D15" s="34" t="n">
        <x:v>4</x:v>
      </x:c>
      <x:c r="E15" s="35" t="n">
        <x:f>IF($B$5="Base",B15,IF($B$5="Conservador",C15,D15))</x:f>
        <x:v>6</x:v>
      </x:c>
      <x:c r="F15" s="3"/>
      <x:c r="G15" s="3"/>
      <x:c r="H15" s="3"/>
      <x:c r="I15" s="3"/>
      <x:c r="J15" s="3"/>
      <x:c r="K15" s="3"/>
      <x:c r="L15" s="3"/>
      <x:c r="M15" s="3"/>
    </x:row>
    <x:row r="16">
      <x:c r="A16" s="25" t="str">
        <x:v>Nuevas contrataciones</x:v>
      </x:c>
      <x:c r="B16" s="34" t="n">
        <x:v>1</x:v>
      </x:c>
      <x:c r="C16" s="34" t="n">
        <x:v>1</x:v>
      </x:c>
      <x:c r="D16" s="34" t="n">
        <x:v>2</x:v>
      </x:c>
      <x:c r="E16" s="35" t="n">
        <x:f>IF($B$5="Base",B16,IF($B$5="Conservador",C16,D16))</x:f>
        <x:v>1</x:v>
      </x:c>
      <x:c r="F16" s="3"/>
      <x:c r="G16" s="3"/>
      <x:c r="H16" s="3"/>
      <x:c r="I16" s="3"/>
      <x:c r="J16" s="3"/>
      <x:c r="K16" s="3"/>
      <x:c r="L16" s="3"/>
      <x:c r="M16" s="3"/>
    </x:row>
    <x:row r="17">
      <x:c r="A17" s="25" t="str">
        <x:v>Mes del aporte de capital</x:v>
      </x:c>
      <x:c r="B17" s="34" t="n">
        <x:v>7</x:v>
      </x:c>
      <x:c r="C17" s="34" t="n">
        <x:v>5</x:v>
      </x:c>
      <x:c r="D17" s="34" t="n">
        <x:v>4</x:v>
      </x:c>
      <x:c r="E17" s="35" t="n">
        <x:f>IF($B$5="Base",B17,IF($B$5="Conservador",C17,D17))</x:f>
        <x:v>7</x:v>
      </x:c>
      <x:c r="F17" s="3"/>
      <x:c r="G17" s="3"/>
      <x:c r="H17" s="3"/>
      <x:c r="I17" s="3"/>
      <x:c r="J17" s="3"/>
      <x:c r="K17" s="3"/>
      <x:c r="L17" s="3"/>
      <x:c r="M17" s="3"/>
    </x:row>
    <x:row r="18">
      <x:c r="A18" s="25" t="str">
        <x:v>Capital previsto</x:v>
      </x:c>
      <x:c r="B18" s="30" t="n">
        <x:v>250000</x:v>
      </x:c>
      <x:c r="C18" s="30" t="n">
        <x:v>300000</x:v>
      </x:c>
      <x:c r="D18" s="30" t="n">
        <x:v>400000</x:v>
      </x:c>
      <x:c r="E18" s="31" t="n">
        <x:f>IF($B$5="Base",B18,IF($B$5="Conservador",C18,D18))</x:f>
        <x:v>250000</x:v>
      </x:c>
      <x:c r="F18" s="3"/>
      <x:c r="G18" s="3"/>
      <x:c r="H18" s="3"/>
      <x:c r="I18" s="3"/>
      <x:c r="J18" s="3"/>
      <x:c r="K18" s="3"/>
      <x:c r="L18" s="3"/>
      <x:c r="M18" s="3"/>
    </x:row>
    <x:row r="19">
      <x:c r="A19" s="25" t="str">
        <x:v>Otro flujo de caja mensual</x:v>
      </x:c>
      <x:c r="B19" s="30" t="n">
        <x:v>0</x:v>
      </x:c>
      <x:c r="C19" s="30" t="n">
        <x:v>-2000</x:v>
      </x:c>
      <x:c r="D19" s="30" t="n">
        <x:v>0</x:v>
      </x:c>
      <x:c r="E19" s="31" t="n">
        <x:f>IF($B$5="Base",B19,IF($B$5="Conservador",C19,D19))</x:f>
        <x:v>0</x:v>
      </x:c>
      <x:c r="F19" s="3"/>
      <x:c r="G19" s="3"/>
      <x:c r="H19" s="3"/>
      <x:c r="I19" s="3"/>
      <x:c r="J19" s="3"/>
      <x:c r="K19" s="3"/>
      <x:c r="L19" s="3"/>
      <x:c r="M19" s="3"/>
    </x:row>
    <x:row r="20">
      <x:c r="A20" s="3"/>
      <x:c r="B20" s="3"/>
      <x:c r="C20" s="3"/>
      <x:c r="D20" s="3"/>
      <x:c r="E20" s="3"/>
      <x:c r="F20" s="3"/>
      <x:c r="G20" s="3"/>
      <x:c r="H20" s="3"/>
      <x:c r="I20" s="3"/>
      <x:c r="J20" s="3"/>
      <x:c r="K20" s="3"/>
      <x:c r="L20" s="3"/>
      <x:c r="M20" s="3"/>
    </x:row>
    <x:row r="21">
      <x:c r="A21" s="3"/>
      <x:c r="B21" s="3"/>
      <x:c r="C21" s="3"/>
      <x:c r="D21" s="3"/>
      <x:c r="E21" s="3"/>
      <x:c r="F21" s="3"/>
      <x:c r="G21" s="3"/>
      <x:c r="H21" s="3"/>
      <x:c r="I21" s="3"/>
      <x:c r="J21" s="3"/>
      <x:c r="K21" s="3"/>
      <x:c r="L21" s="3"/>
      <x:c r="M21" s="3"/>
    </x:row>
    <x:row r="22">
      <x:c r="A22" s="36" t="str">
        <x:v>Mes</x:v>
      </x:c>
      <x:c r="B22" s="36" t="str">
        <x:v>M1</x:v>
      </x:c>
      <x:c r="C22" s="36" t="str">
        <x:v>M2</x:v>
      </x:c>
      <x:c r="D22" s="36" t="str">
        <x:v>M3</x:v>
      </x:c>
      <x:c r="E22" s="36" t="str">
        <x:v>M4</x:v>
      </x:c>
      <x:c r="F22" s="36" t="str">
        <x:v>M5</x:v>
      </x:c>
      <x:c r="G22" s="36" t="str">
        <x:v>M6</x:v>
      </x:c>
      <x:c r="H22" s="36" t="str">
        <x:v>M7</x:v>
      </x:c>
      <x:c r="I22" s="36" t="str">
        <x:v>M8</x:v>
      </x:c>
      <x:c r="J22" s="36" t="str">
        <x:v>M9</x:v>
      </x:c>
      <x:c r="K22" s="36" t="str">
        <x:v>M10</x:v>
      </x:c>
      <x:c r="L22" s="36" t="str">
        <x:v>M11</x:v>
      </x:c>
      <x:c r="M22" s="36" t="str">
        <x:v>M12</x:v>
      </x:c>
    </x:row>
    <x:row r="23">
      <x:c r="A23" s="40" t="str">
        <x:v>Período</x:v>
      </x:c>
      <x:c r="B23" s="40" t="n">
        <x:f>DATE(YEAR($I$5),MONTH($I$5),1)</x:f>
        <x:v>46296</x:v>
      </x:c>
      <x:c r="C23" s="40" t="n">
        <x:f>DATE(YEAR(B23),MONTH(B23)+1,1)</x:f>
        <x:v>46327</x:v>
      </x:c>
      <x:c r="D23" s="40" t="n">
        <x:f>DATE(YEAR(C23),MONTH(C23)+1,1)</x:f>
        <x:v>46357</x:v>
      </x:c>
      <x:c r="E23" s="40" t="n">
        <x:f>DATE(YEAR(D23),MONTH(D23)+1,1)</x:f>
        <x:v>46388</x:v>
      </x:c>
      <x:c r="F23" s="40" t="n">
        <x:f>DATE(YEAR(E23),MONTH(E23)+1,1)</x:f>
        <x:v>46419</x:v>
      </x:c>
      <x:c r="G23" s="40" t="n">
        <x:f>DATE(YEAR(F23),MONTH(F23)+1,1)</x:f>
        <x:v>46447</x:v>
      </x:c>
      <x:c r="H23" s="40" t="n">
        <x:f>DATE(YEAR(G23),MONTH(G23)+1,1)</x:f>
        <x:v>46478</x:v>
      </x:c>
      <x:c r="I23" s="40" t="n">
        <x:f>DATE(YEAR(H23),MONTH(H23)+1,1)</x:f>
        <x:v>46508</x:v>
      </x:c>
      <x:c r="J23" s="40" t="n">
        <x:f>DATE(YEAR(I23),MONTH(I23)+1,1)</x:f>
        <x:v>46539</x:v>
      </x:c>
      <x:c r="K23" s="40" t="n">
        <x:f>DATE(YEAR(J23),MONTH(J23)+1,1)</x:f>
        <x:v>46569</x:v>
      </x:c>
      <x:c r="L23" s="40" t="n">
        <x:f>DATE(YEAR(K23),MONTH(K23)+1,1)</x:f>
        <x:v>46600</x:v>
      </x:c>
      <x:c r="M23" s="40" t="n">
        <x:f>DATE(YEAR(L23),MONTH(L23)+1,1)</x:f>
        <x:v>46631</x:v>
      </x:c>
    </x:row>
    <x:row r="24">
      <x:c r="A24" s="50" t="str">
        <x:v>Ingresos</x:v>
      </x:c>
      <x:c r="B24" s="51" t="n">
        <x:f>$E$9</x:f>
        <x:v>40000</x:v>
      </x:c>
      <x:c r="C24" s="51" t="n">
        <x:f>B24*(1+$E$10)</x:f>
        <x:v>41600</x:v>
      </x:c>
      <x:c r="D24" s="51" t="n">
        <x:f>C24*(1+$E$10)</x:f>
        <x:v>43264</x:v>
      </x:c>
      <x:c r="E24" s="51" t="n">
        <x:f>D24*(1+$E$10)</x:f>
        <x:v>44994.560000000005</x:v>
      </x:c>
      <x:c r="F24" s="51" t="n">
        <x:f>E24*(1+$E$10)</x:f>
        <x:v>46794.34240000001</x:v>
      </x:c>
      <x:c r="G24" s="51" t="n">
        <x:f>F24*(1+$E$10)</x:f>
        <x:v>48666.11609600001</x:v>
      </x:c>
      <x:c r="H24" s="51" t="n">
        <x:f>G24*(1+$E$10)</x:f>
        <x:v>50612.760739840014</x:v>
      </x:c>
      <x:c r="I24" s="51" t="n">
        <x:f>H24*(1+$E$10)</x:f>
        <x:v>52637.27116943362</x:v>
      </x:c>
      <x:c r="J24" s="51" t="n">
        <x:f>I24*(1+$E$10)</x:f>
        <x:v>54742.76201621097</x:v>
      </x:c>
      <x:c r="K24" s="51" t="n">
        <x:f>J24*(1+$E$10)</x:f>
        <x:v>56932.47249685941</x:v>
      </x:c>
      <x:c r="L24" s="51" t="n">
        <x:f>K24*(1+$E$10)</x:f>
        <x:v>59209.771396733784</x:v>
      </x:c>
      <x:c r="M24" s="51" t="n">
        <x:f>L24*(1+$E$10)</x:f>
        <x:v>61578.162252603135</x:v>
      </x:c>
    </x:row>
    <x:row r="25">
      <x:c r="A25" s="52" t="str">
        <x:v>Costo de ventas</x:v>
      </x:c>
      <x:c r="B25" s="53" t="n">
        <x:f>B24*(1-$E$11)</x:f>
        <x:v>14000</x:v>
      </x:c>
      <x:c r="C25" s="53" t="n">
        <x:f>C24*(1-$E$11)</x:f>
        <x:v>14559.999999999998</x:v>
      </x:c>
      <x:c r="D25" s="53" t="n">
        <x:f>D24*(1-$E$11)</x:f>
        <x:v>15142.4</x:v>
      </x:c>
      <x:c r="E25" s="53" t="n">
        <x:f>E24*(1-$E$11)</x:f>
        <x:v>15748.096000000001</x:v>
      </x:c>
      <x:c r="F25" s="53" t="n">
        <x:f>F24*(1-$E$11)</x:f>
        <x:v>16378.019840000003</x:v>
      </x:c>
      <x:c r="G25" s="53" t="n">
        <x:f>G24*(1-$E$11)</x:f>
        <x:v>17033.140633600004</x:v>
      </x:c>
      <x:c r="H25" s="53" t="n">
        <x:f>H24*(1-$E$11)</x:f>
        <x:v>17714.466258944005</x:v>
      </x:c>
      <x:c r="I25" s="53" t="n">
        <x:f>I24*(1-$E$11)</x:f>
        <x:v>18423.044909301763</x:v>
      </x:c>
      <x:c r="J25" s="53" t="n">
        <x:f>J24*(1-$E$11)</x:f>
        <x:v>19159.966705673836</x:v>
      </x:c>
      <x:c r="K25" s="53" t="n">
        <x:f>K24*(1-$E$11)</x:f>
        <x:v>19926.365373900793</x:v>
      </x:c>
      <x:c r="L25" s="53" t="n">
        <x:f>L24*(1-$E$11)</x:f>
        <x:v>20723.419988856822</x:v>
      </x:c>
      <x:c r="M25" s="53" t="n">
        <x:f>M24*(1-$E$11)</x:f>
        <x:v>21552.356788411096</x:v>
      </x:c>
    </x:row>
    <x:row r="26">
      <x:c r="A26" s="59" t="str">
        <x:v>Utilidad bruta</x:v>
      </x:c>
      <x:c r="B26" s="60" t="n">
        <x:f>B24-B25</x:f>
        <x:v>26000</x:v>
      </x:c>
      <x:c r="C26" s="60" t="n">
        <x:f>C24-C25</x:f>
        <x:v>27040</x:v>
      </x:c>
      <x:c r="D26" s="60" t="n">
        <x:f>D24-D25</x:f>
        <x:v>28121.6</x:v>
      </x:c>
      <x:c r="E26" s="60" t="n">
        <x:f>E24-E25</x:f>
        <x:v>29246.464000000004</x:v>
      </x:c>
      <x:c r="F26" s="60" t="n">
        <x:f>F24-F25</x:f>
        <x:v>30416.322560000008</x:v>
      </x:c>
      <x:c r="G26" s="60" t="n">
        <x:f>G24-G25</x:f>
        <x:v>31632.97546240001</x:v>
      </x:c>
      <x:c r="H26" s="60" t="n">
        <x:f>H24-H25</x:f>
        <x:v>32898.29448089601</x:v>
      </x:c>
      <x:c r="I26" s="60" t="n">
        <x:f>I24-I25</x:f>
        <x:v>34214.22626013185</x:v>
      </x:c>
      <x:c r="J26" s="60" t="n">
        <x:f>J24-J25</x:f>
        <x:v>35582.79531053713</x:v>
      </x:c>
      <x:c r="K26" s="60" t="n">
        <x:f>K24-K25</x:f>
        <x:v>37006.107122958616</x:v>
      </x:c>
      <x:c r="L26" s="60" t="n">
        <x:f>L24-L25</x:f>
        <x:v>38486.351407876966</x:v>
      </x:c>
      <x:c r="M26" s="60" t="n">
        <x:f>M24-M25</x:f>
        <x:v>40025.80546419204</x:v>
      </x:c>
    </x:row>
    <x:row r="27">
      <x:c r="A27" s="52" t="str">
        <x:v>Margen bruto</x:v>
      </x:c>
      <x:c r="B27" s="54" t="n">
        <x:f>IFERROR(B26/B24,0)</x:f>
        <x:v>0.65</x:v>
      </x:c>
      <x:c r="C27" s="54" t="n">
        <x:f>IFERROR(C26/C24,0)</x:f>
        <x:v>0.65</x:v>
      </x:c>
      <x:c r="D27" s="54" t="n">
        <x:f>IFERROR(D26/D24,0)</x:f>
        <x:v>0.6499999999999999</x:v>
      </x:c>
      <x:c r="E27" s="54" t="n">
        <x:f>IFERROR(E26/E24,0)</x:f>
        <x:v>0.65</x:v>
      </x:c>
      <x:c r="F27" s="54" t="n">
        <x:f>IFERROR(F26/F24,0)</x:f>
        <x:v>0.65</x:v>
      </x:c>
      <x:c r="G27" s="54" t="n">
        <x:f>IFERROR(G26/G24,0)</x:f>
        <x:v>0.65</x:v>
      </x:c>
      <x:c r="H27" s="54" t="n">
        <x:f>IFERROR(H26/H24,0)</x:f>
        <x:v>0.65</x:v>
      </x:c>
      <x:c r="I27" s="54" t="n">
        <x:f>IFERROR(I26/I24,0)</x:f>
        <x:v>0.65</x:v>
      </x:c>
      <x:c r="J27" s="54" t="n">
        <x:f>IFERROR(J26/J24,0)</x:f>
        <x:v>0.65</x:v>
      </x:c>
      <x:c r="K27" s="54" t="n">
        <x:f>IFERROR(K26/K24,0)</x:f>
        <x:v>0.65</x:v>
      </x:c>
      <x:c r="L27" s="54" t="n">
        <x:f>IFERROR(L26/L24,0)</x:f>
        <x:v>0.6500000000000001</x:v>
      </x:c>
      <x:c r="M27" s="54" t="n">
        <x:f>IFERROR(M26/M24,0)</x:f>
        <x:v>0.65</x:v>
      </x:c>
    </x:row>
    <x:row r="28">
      <x:c r="A28" s="52" t="str">
        <x:v>Empleados</x:v>
      </x:c>
      <x:c r="B28" s="55" t="n">
        <x:f>$E$13+IF(AND($E$15&gt;=1,COLUMN()-COLUMN($B$22)+1&gt;=$E$15),$E$16,0)</x:f>
        <x:v>3</x:v>
      </x:c>
      <x:c r="C28" s="55" t="n">
        <x:f>$E$13+IF(AND($E$15&gt;=1,COLUMN()-COLUMN($B$22)+1&gt;=$E$15),$E$16,0)</x:f>
        <x:v>3</x:v>
      </x:c>
      <x:c r="D28" s="55" t="n">
        <x:f>$E$13+IF(AND($E$15&gt;=1,COLUMN()-COLUMN($B$22)+1&gt;=$E$15),$E$16,0)</x:f>
        <x:v>3</x:v>
      </x:c>
      <x:c r="E28" s="55" t="n">
        <x:f>$E$13+IF(AND($E$15&gt;=1,COLUMN()-COLUMN($B$22)+1&gt;=$E$15),$E$16,0)</x:f>
        <x:v>3</x:v>
      </x:c>
      <x:c r="F28" s="55" t="n">
        <x:f>$E$13+IF(AND($E$15&gt;=1,COLUMN()-COLUMN($B$22)+1&gt;=$E$15),$E$16,0)</x:f>
        <x:v>3</x:v>
      </x:c>
      <x:c r="G28" s="55" t="n">
        <x:f>$E$13+IF(AND($E$15&gt;=1,COLUMN()-COLUMN($B$22)+1&gt;=$E$15),$E$16,0)</x:f>
        <x:v>4</x:v>
      </x:c>
      <x:c r="H28" s="55" t="n">
        <x:f>$E$13+IF(AND($E$15&gt;=1,COLUMN()-COLUMN($B$22)+1&gt;=$E$15),$E$16,0)</x:f>
        <x:v>4</x:v>
      </x:c>
      <x:c r="I28" s="55" t="n">
        <x:f>$E$13+IF(AND($E$15&gt;=1,COLUMN()-COLUMN($B$22)+1&gt;=$E$15),$E$16,0)</x:f>
        <x:v>4</x:v>
      </x:c>
      <x:c r="J28" s="55" t="n">
        <x:f>$E$13+IF(AND($E$15&gt;=1,COLUMN()-COLUMN($B$22)+1&gt;=$E$15),$E$16,0)</x:f>
        <x:v>4</x:v>
      </x:c>
      <x:c r="K28" s="55" t="n">
        <x:f>$E$13+IF(AND($E$15&gt;=1,COLUMN()-COLUMN($B$22)+1&gt;=$E$15),$E$16,0)</x:f>
        <x:v>4</x:v>
      </x:c>
      <x:c r="L28" s="55" t="n">
        <x:f>$E$13+IF(AND($E$15&gt;=1,COLUMN()-COLUMN($B$22)+1&gt;=$E$15),$E$16,0)</x:f>
        <x:v>4</x:v>
      </x:c>
      <x:c r="M28" s="55" t="n">
        <x:f>$E$13+IF(AND($E$15&gt;=1,COLUMN()-COLUMN($B$22)+1&gt;=$E$15),$E$16,0)</x:f>
        <x:v>4</x:v>
      </x:c>
    </x:row>
    <x:row r="29">
      <x:c r="A29" s="52" t="str">
        <x:v>Nómina</x:v>
      </x:c>
      <x:c r="B29" s="53" t="n">
        <x:f>B28*$E$14</x:f>
        <x:v>18000</x:v>
      </x:c>
      <x:c r="C29" s="53" t="n">
        <x:f>C28*$E$14</x:f>
        <x:v>18000</x:v>
      </x:c>
      <x:c r="D29" s="53" t="n">
        <x:f>D28*$E$14</x:f>
        <x:v>18000</x:v>
      </x:c>
      <x:c r="E29" s="53" t="n">
        <x:f>E28*$E$14</x:f>
        <x:v>18000</x:v>
      </x:c>
      <x:c r="F29" s="53" t="n">
        <x:f>F28*$E$14</x:f>
        <x:v>18000</x:v>
      </x:c>
      <x:c r="G29" s="53" t="n">
        <x:f>G28*$E$14</x:f>
        <x:v>24000</x:v>
      </x:c>
      <x:c r="H29" s="53" t="n">
        <x:f>H28*$E$14</x:f>
        <x:v>24000</x:v>
      </x:c>
      <x:c r="I29" s="53" t="n">
        <x:f>I28*$E$14</x:f>
        <x:v>24000</x:v>
      </x:c>
      <x:c r="J29" s="53" t="n">
        <x:f>J28*$E$14</x:f>
        <x:v>24000</x:v>
      </x:c>
      <x:c r="K29" s="53" t="n">
        <x:f>K28*$E$14</x:f>
        <x:v>24000</x:v>
      </x:c>
      <x:c r="L29" s="53" t="n">
        <x:f>L28*$E$14</x:f>
        <x:v>24000</x:v>
      </x:c>
      <x:c r="M29" s="53" t="n">
        <x:f>M28*$E$14</x:f>
        <x:v>24000</x:v>
      </x:c>
    </x:row>
    <x:row r="30">
      <x:c r="A30" s="52" t="str">
        <x:v>Gastos operativos fijos</x:v>
      </x:c>
      <x:c r="B30" s="53" t="n">
        <x:f>$E$12</x:f>
        <x:v>18000</x:v>
      </x:c>
      <x:c r="C30" s="53" t="n">
        <x:f>$E$12</x:f>
        <x:v>18000</x:v>
      </x:c>
      <x:c r="D30" s="53" t="n">
        <x:f>$E$12</x:f>
        <x:v>18000</x:v>
      </x:c>
      <x:c r="E30" s="53" t="n">
        <x:f>$E$12</x:f>
        <x:v>18000</x:v>
      </x:c>
      <x:c r="F30" s="53" t="n">
        <x:f>$E$12</x:f>
        <x:v>18000</x:v>
      </x:c>
      <x:c r="G30" s="53" t="n">
        <x:f>$E$12</x:f>
        <x:v>18000</x:v>
      </x:c>
      <x:c r="H30" s="53" t="n">
        <x:f>$E$12</x:f>
        <x:v>18000</x:v>
      </x:c>
      <x:c r="I30" s="53" t="n">
        <x:f>$E$12</x:f>
        <x:v>18000</x:v>
      </x:c>
      <x:c r="J30" s="53" t="n">
        <x:f>$E$12</x:f>
        <x:v>18000</x:v>
      </x:c>
      <x:c r="K30" s="53" t="n">
        <x:f>$E$12</x:f>
        <x:v>18000</x:v>
      </x:c>
      <x:c r="L30" s="53" t="n">
        <x:f>$E$12</x:f>
        <x:v>18000</x:v>
      </x:c>
      <x:c r="M30" s="53" t="n">
        <x:f>$E$12</x:f>
        <x:v>18000</x:v>
      </x:c>
    </x:row>
    <x:row r="31">
      <x:c r="A31" s="59" t="str">
        <x:v>Resultado operativo</x:v>
      </x:c>
      <x:c r="B31" s="60" t="n">
        <x:f>B26-B29-B30</x:f>
        <x:v>-10000</x:v>
      </x:c>
      <x:c r="C31" s="60" t="n">
        <x:f>C26-C29-C30</x:f>
        <x:v>-8960</x:v>
      </x:c>
      <x:c r="D31" s="60" t="n">
        <x:f>D26-D29-D30</x:f>
        <x:v>-7878.4000000000015</x:v>
      </x:c>
      <x:c r="E31" s="60" t="n">
        <x:f>E26-E29-E30</x:f>
        <x:v>-6753.535999999996</x:v>
      </x:c>
      <x:c r="F31" s="60" t="n">
        <x:f>F26-F29-F30</x:f>
        <x:v>-5583.677439999992</x:v>
      </x:c>
      <x:c r="G31" s="60" t="n">
        <x:f>G26-G29-G30</x:f>
        <x:v>-10367.024537599991</x:v>
      </x:c>
      <x:c r="H31" s="60" t="n">
        <x:f>H26-H29-H30</x:f>
        <x:v>-9101.70551910399</x:v>
      </x:c>
      <x:c r="I31" s="60" t="n">
        <x:f>I26-I29-I30</x:f>
        <x:v>-7785.773739868149</x:v>
      </x:c>
      <x:c r="J31" s="60" t="n">
        <x:f>J26-J29-J30</x:f>
        <x:v>-6417.204689462873</x:v>
      </x:c>
      <x:c r="K31" s="60" t="n">
        <x:f>K26-K29-K30</x:f>
        <x:v>-4993.892877041384</x:v>
      </x:c>
      <x:c r="L31" s="60" t="n">
        <x:f>L26-L29-L30</x:f>
        <x:v>-3513.648592123034</x:v>
      </x:c>
      <x:c r="M31" s="60" t="n">
        <x:f>M26-M29-M30</x:f>
        <x:v>-1974.194535807961</x:v>
      </x:c>
    </x:row>
    <x:row r="32">
      <x:c r="A32" s="52" t="str">
        <x:v>Otro flujo de caja</x:v>
      </x:c>
      <x:c r="B32" s="53" t="n">
        <x:f>$E$19</x:f>
        <x:v>0</x:v>
      </x:c>
      <x:c r="C32" s="53" t="n">
        <x:f>$E$19</x:f>
        <x:v>0</x:v>
      </x:c>
      <x:c r="D32" s="53" t="n">
        <x:f>$E$19</x:f>
        <x:v>0</x:v>
      </x:c>
      <x:c r="E32" s="53" t="n">
        <x:f>$E$19</x:f>
        <x:v>0</x:v>
      </x:c>
      <x:c r="F32" s="53" t="n">
        <x:f>$E$19</x:f>
        <x:v>0</x:v>
      </x:c>
      <x:c r="G32" s="53" t="n">
        <x:f>$E$19</x:f>
        <x:v>0</x:v>
      </x:c>
      <x:c r="H32" s="53" t="n">
        <x:f>$E$19</x:f>
        <x:v>0</x:v>
      </x:c>
      <x:c r="I32" s="53" t="n">
        <x:f>$E$19</x:f>
        <x:v>0</x:v>
      </x:c>
      <x:c r="J32" s="53" t="n">
        <x:f>$E$19</x:f>
        <x:v>0</x:v>
      </x:c>
      <x:c r="K32" s="53" t="n">
        <x:f>$E$19</x:f>
        <x:v>0</x:v>
      </x:c>
      <x:c r="L32" s="53" t="n">
        <x:f>$E$19</x:f>
        <x:v>0</x:v>
      </x:c>
      <x:c r="M32" s="53" t="n">
        <x:f>$E$19</x:f>
        <x:v>0</x:v>
      </x:c>
    </x:row>
    <x:row r="33">
      <x:c r="A33" s="59" t="str">
        <x:v>Flujo de caja operativo</x:v>
      </x:c>
      <x:c r="B33" s="60" t="n">
        <x:f>B31+B32</x:f>
        <x:v>-10000</x:v>
      </x:c>
      <x:c r="C33" s="60" t="n">
        <x:f>C31+C32</x:f>
        <x:v>-8960</x:v>
      </x:c>
      <x:c r="D33" s="60" t="n">
        <x:f>D31+D32</x:f>
        <x:v>-7878.4000000000015</x:v>
      </x:c>
      <x:c r="E33" s="60" t="n">
        <x:f>E31+E32</x:f>
        <x:v>-6753.535999999996</x:v>
      </x:c>
      <x:c r="F33" s="60" t="n">
        <x:f>F31+F32</x:f>
        <x:v>-5583.677439999992</x:v>
      </x:c>
      <x:c r="G33" s="60" t="n">
        <x:f>G31+G32</x:f>
        <x:v>-10367.024537599991</x:v>
      </x:c>
      <x:c r="H33" s="60" t="n">
        <x:f>H31+H32</x:f>
        <x:v>-9101.70551910399</x:v>
      </x:c>
      <x:c r="I33" s="60" t="n">
        <x:f>I31+I32</x:f>
        <x:v>-7785.773739868149</x:v>
      </x:c>
      <x:c r="J33" s="60" t="n">
        <x:f>J31+J32</x:f>
        <x:v>-6417.204689462873</x:v>
      </x:c>
      <x:c r="K33" s="60" t="n">
        <x:f>K31+K32</x:f>
        <x:v>-4993.892877041384</x:v>
      </x:c>
      <x:c r="L33" s="60" t="n">
        <x:f>L31+L32</x:f>
        <x:v>-3513.648592123034</x:v>
      </x:c>
      <x:c r="M33" s="60" t="n">
        <x:f>M31+M32</x:f>
        <x:v>-1974.194535807961</x:v>
      </x:c>
    </x:row>
    <x:row r="34">
      <x:c r="A34" s="52" t="str">
        <x:v>Capital recibido</x:v>
      </x:c>
      <x:c r="B34" s="53" t="n">
        <x:f>IF(AND($E$17&gt;=1,COLUMN()-COLUMN($B$22)+1=$E$17),$E$18,0)</x:f>
        <x:v>0</x:v>
      </x:c>
      <x:c r="C34" s="53" t="n">
        <x:f>IF(AND($E$17&gt;=1,COLUMN()-COLUMN($B$22)+1=$E$17),$E$18,0)</x:f>
        <x:v>0</x:v>
      </x:c>
      <x:c r="D34" s="53" t="n">
        <x:f>IF(AND($E$17&gt;=1,COLUMN()-COLUMN($B$22)+1=$E$17),$E$18,0)</x:f>
        <x:v>0</x:v>
      </x:c>
      <x:c r="E34" s="53" t="n">
        <x:f>IF(AND($E$17&gt;=1,COLUMN()-COLUMN($B$22)+1=$E$17),$E$18,0)</x:f>
        <x:v>0</x:v>
      </x:c>
      <x:c r="F34" s="53" t="n">
        <x:f>IF(AND($E$17&gt;=1,COLUMN()-COLUMN($B$22)+1=$E$17),$E$18,0)</x:f>
        <x:v>0</x:v>
      </x:c>
      <x:c r="G34" s="53" t="n">
        <x:f>IF(AND($E$17&gt;=1,COLUMN()-COLUMN($B$22)+1=$E$17),$E$18,0)</x:f>
        <x:v>0</x:v>
      </x:c>
      <x:c r="H34" s="53" t="n">
        <x:f>IF(AND($E$17&gt;=1,COLUMN()-COLUMN($B$22)+1=$E$17),$E$18,0)</x:f>
        <x:v>250000</x:v>
      </x:c>
      <x:c r="I34" s="53" t="n">
        <x:f>IF(AND($E$17&gt;=1,COLUMN()-COLUMN($B$22)+1=$E$17),$E$18,0)</x:f>
        <x:v>0</x:v>
      </x:c>
      <x:c r="J34" s="53" t="n">
        <x:f>IF(AND($E$17&gt;=1,COLUMN()-COLUMN($B$22)+1=$E$17),$E$18,0)</x:f>
        <x:v>0</x:v>
      </x:c>
      <x:c r="K34" s="53" t="n">
        <x:f>IF(AND($E$17&gt;=1,COLUMN()-COLUMN($B$22)+1=$E$17),$E$18,0)</x:f>
        <x:v>0</x:v>
      </x:c>
      <x:c r="L34" s="53" t="n">
        <x:f>IF(AND($E$17&gt;=1,COLUMN()-COLUMN($B$22)+1=$E$17),$E$18,0)</x:f>
        <x:v>0</x:v>
      </x:c>
      <x:c r="M34" s="53" t="n">
        <x:f>IF(AND($E$17&gt;=1,COLUMN()-COLUMN($B$22)+1=$E$17),$E$18,0)</x:f>
        <x:v>0</x:v>
      </x:c>
    </x:row>
    <x:row r="35">
      <x:c r="A35" s="59" t="str">
        <x:v>Flujo de caja neto</x:v>
      </x:c>
      <x:c r="B35" s="60" t="n">
        <x:f>B33+B34</x:f>
        <x:v>-10000</x:v>
      </x:c>
      <x:c r="C35" s="60" t="n">
        <x:f>C33+C34</x:f>
        <x:v>-8960</x:v>
      </x:c>
      <x:c r="D35" s="60" t="n">
        <x:f>D33+D34</x:f>
        <x:v>-7878.4000000000015</x:v>
      </x:c>
      <x:c r="E35" s="60" t="n">
        <x:f>E33+E34</x:f>
        <x:v>-6753.535999999996</x:v>
      </x:c>
      <x:c r="F35" s="60" t="n">
        <x:f>F33+F34</x:f>
        <x:v>-5583.677439999992</x:v>
      </x:c>
      <x:c r="G35" s="60" t="n">
        <x:f>G33+G34</x:f>
        <x:v>-10367.024537599991</x:v>
      </x:c>
      <x:c r="H35" s="60" t="n">
        <x:f>H33+H34</x:f>
        <x:v>240898.294480896</x:v>
      </x:c>
      <x:c r="I35" s="60" t="n">
        <x:f>I33+I34</x:f>
        <x:v>-7785.773739868149</x:v>
      </x:c>
      <x:c r="J35" s="60" t="n">
        <x:f>J33+J34</x:f>
        <x:v>-6417.204689462873</x:v>
      </x:c>
      <x:c r="K35" s="60" t="n">
        <x:f>K33+K34</x:f>
        <x:v>-4993.892877041384</x:v>
      </x:c>
      <x:c r="L35" s="60" t="n">
        <x:f>L33+L34</x:f>
        <x:v>-3513.648592123034</x:v>
      </x:c>
      <x:c r="M35" s="60" t="n">
        <x:f>M33+M34</x:f>
        <x:v>-1974.194535807961</x:v>
      </x:c>
    </x:row>
    <x:row r="36">
      <x:c r="A36" s="27" t="str">
        <x:v>Caja final</x:v>
      </x:c>
      <x:c r="B36" s="31" t="n">
        <x:f>$E$8+B35</x:f>
        <x:v>140000</x:v>
      </x:c>
      <x:c r="C36" s="31" t="n">
        <x:f>B36+C35</x:f>
        <x:v>131040</x:v>
      </x:c>
      <x:c r="D36" s="31" t="n">
        <x:f>C36+D35</x:f>
        <x:v>123161.6</x:v>
      </x:c>
      <x:c r="E36" s="31" t="n">
        <x:f>D36+E35</x:f>
        <x:v>116408.06400000001</x:v>
      </x:c>
      <x:c r="F36" s="31" t="n">
        <x:f>E36+F35</x:f>
        <x:v>110824.38656000001</x:v>
      </x:c>
      <x:c r="G36" s="31" t="n">
        <x:f>F36+G35</x:f>
        <x:v>100457.36202240002</x:v>
      </x:c>
      <x:c r="H36" s="31" t="n">
        <x:f>G36+H35</x:f>
        <x:v>341355.656503296</x:v>
      </x:c>
      <x:c r="I36" s="31" t="n">
        <x:f>H36+I35</x:f>
        <x:v>333569.88276342786</x:v>
      </x:c>
      <x:c r="J36" s="31" t="n">
        <x:f>I36+J35</x:f>
        <x:v>327152.678073965</x:v>
      </x:c>
      <x:c r="K36" s="31" t="n">
        <x:f>J36+K35</x:f>
        <x:v>322158.78519692365</x:v>
      </x:c>
      <x:c r="L36" s="31" t="n">
        <x:f>K36+L35</x:f>
        <x:v>318645.1366048006</x:v>
      </x:c>
      <x:c r="M36" s="31" t="n">
        <x:f>L36+M35</x:f>
        <x:v>316670.94206899265</x:v>
      </x:c>
    </x:row>
    <x:row r="37">
      <x:c r="A37" s="52" t="str">
        <x:v>Indicador de caja negativa</x:v>
      </x:c>
      <x:c r="B37" s="55" t="n">
        <x:f>IF(B36&lt;0,1,0)</x:f>
        <x:v>0</x:v>
      </x:c>
      <x:c r="C37" s="55" t="n">
        <x:f>IF(C36&lt;0,1,0)</x:f>
        <x:v>0</x:v>
      </x:c>
      <x:c r="D37" s="55" t="n">
        <x:f>IF(D36&lt;0,1,0)</x:f>
        <x:v>0</x:v>
      </x:c>
      <x:c r="E37" s="55" t="n">
        <x:f>IF(E36&lt;0,1,0)</x:f>
        <x:v>0</x:v>
      </x:c>
      <x:c r="F37" s="55" t="n">
        <x:f>IF(F36&lt;0,1,0)</x:f>
        <x:v>0</x:v>
      </x:c>
      <x:c r="G37" s="55" t="n">
        <x:f>IF(G36&lt;0,1,0)</x:f>
        <x:v>0</x:v>
      </x:c>
      <x:c r="H37" s="55" t="n">
        <x:f>IF(H36&lt;0,1,0)</x:f>
        <x:v>0</x:v>
      </x:c>
      <x:c r="I37" s="55" t="n">
        <x:f>IF(I36&lt;0,1,0)</x:f>
        <x:v>0</x:v>
      </x:c>
      <x:c r="J37" s="55" t="n">
        <x:f>IF(J36&lt;0,1,0)</x:f>
        <x:v>0</x:v>
      </x:c>
      <x:c r="K37" s="55" t="n">
        <x:f>IF(K36&lt;0,1,0)</x:f>
        <x:v>0</x:v>
      </x:c>
      <x:c r="L37" s="55" t="n">
        <x:f>IF(L36&lt;0,1,0)</x:f>
        <x:v>0</x:v>
      </x:c>
      <x:c r="M37" s="55" t="n">
        <x:f>IF(M36&lt;0,1,0)</x:f>
        <x:v>0</x:v>
      </x:c>
    </x:row>
    <x:row r="38">
      <x:c r="A38" s="56" t="str">
        <x:v>Indicador de equilibrio</x:v>
      </x:c>
      <x:c r="B38" s="57" t="n">
        <x:f>IF(B31&gt;=0,1,0)</x:f>
        <x:v>0</x:v>
      </x:c>
      <x:c r="C38" s="57" t="n">
        <x:f>IF(C31&gt;=0,1,0)</x:f>
        <x:v>0</x:v>
      </x:c>
      <x:c r="D38" s="57" t="n">
        <x:f>IF(D31&gt;=0,1,0)</x:f>
        <x:v>0</x:v>
      </x:c>
      <x:c r="E38" s="57" t="n">
        <x:f>IF(E31&gt;=0,1,0)</x:f>
        <x:v>0</x:v>
      </x:c>
      <x:c r="F38" s="57" t="n">
        <x:f>IF(F31&gt;=0,1,0)</x:f>
        <x:v>0</x:v>
      </x:c>
      <x:c r="G38" s="57" t="n">
        <x:f>IF(G31&gt;=0,1,0)</x:f>
        <x:v>0</x:v>
      </x:c>
      <x:c r="H38" s="57" t="n">
        <x:f>IF(H31&gt;=0,1,0)</x:f>
        <x:v>0</x:v>
      </x:c>
      <x:c r="I38" s="57" t="n">
        <x:f>IF(I31&gt;=0,1,0)</x:f>
        <x:v>0</x:v>
      </x:c>
      <x:c r="J38" s="57" t="n">
        <x:f>IF(J31&gt;=0,1,0)</x:f>
        <x:v>0</x:v>
      </x:c>
      <x:c r="K38" s="57" t="n">
        <x:f>IF(K31&gt;=0,1,0)</x:f>
        <x:v>0</x:v>
      </x:c>
      <x:c r="L38" s="57" t="n">
        <x:f>IF(L31&gt;=0,1,0)</x:f>
        <x:v>0</x:v>
      </x:c>
      <x:c r="M38" s="57" t="n">
        <x:f>IF(M31&gt;=0,1,0)</x:f>
        <x:v>0</x:v>
      </x:c>
    </x:row>
    <x:row r="39">
      <x:c r="A39" s="58"/>
      <x:c r="B39" s="58"/>
      <x:c r="C39" s="58"/>
      <x:c r="D39" s="58"/>
      <x:c r="E39" s="58"/>
      <x:c r="F39" s="58"/>
      <x:c r="G39" s="58"/>
      <x:c r="H39" s="58"/>
      <x:c r="I39" s="58"/>
      <x:c r="J39" s="58"/>
      <x:c r="K39" s="58"/>
      <x:c r="L39" s="58"/>
      <x:c r="M39" s="58"/>
    </x:row>
    <x:row r="40">
      <x:c r="A40" s="62" t="str">
        <x:v>Comprobación del movimiento de caja</x:v>
      </x:c>
      <x:c r="B40" s="63" t="n">
        <x:f>B36-($E$8+B35)</x:f>
        <x:v>0</x:v>
      </x:c>
      <x:c r="C40" s="63" t="n">
        <x:f>C36-(B36+C35)</x:f>
        <x:v>0</x:v>
      </x:c>
      <x:c r="D40" s="63" t="n">
        <x:f>D36-(C36+D35)</x:f>
        <x:v>0</x:v>
      </x:c>
      <x:c r="E40" s="63" t="n">
        <x:f>E36-(D36+E35)</x:f>
        <x:v>0</x:v>
      </x:c>
      <x:c r="F40" s="63" t="n">
        <x:f>F36-(E36+F35)</x:f>
        <x:v>0</x:v>
      </x:c>
      <x:c r="G40" s="63" t="n">
        <x:f>G36-(F36+G35)</x:f>
        <x:v>0</x:v>
      </x:c>
      <x:c r="H40" s="63" t="n">
        <x:f>H36-(G36+H35)</x:f>
        <x:v>0</x:v>
      </x:c>
      <x:c r="I40" s="63" t="n">
        <x:f>I36-(H36+I35)</x:f>
        <x:v>0</x:v>
      </x:c>
      <x:c r="J40" s="63" t="n">
        <x:f>J36-(I36+J35)</x:f>
        <x:v>0</x:v>
      </x:c>
      <x:c r="K40" s="63" t="n">
        <x:f>K36-(J36+K35)</x:f>
        <x:v>0</x:v>
      </x:c>
      <x:c r="L40" s="63" t="n">
        <x:f>L36-(K36+L35)</x:f>
        <x:v>0</x:v>
      </x:c>
      <x:c r="M40" s="63" t="n">
        <x:f>M36-(L36+M35)</x:f>
        <x:v>0</x:v>
      </x:c>
    </x:row>
    <x:row r="41">
      <x:c r="A41" s="3"/>
      <x:c r="B41" s="3"/>
      <x:c r="C41" s="3"/>
      <x:c r="D41" s="3"/>
      <x:c r="E41" s="3"/>
      <x:c r="F41" s="3"/>
      <x:c r="G41" s="3"/>
      <x:c r="H41" s="3"/>
      <x:c r="I41" s="3"/>
      <x:c r="J41" s="3"/>
      <x:c r="K41" s="3"/>
      <x:c r="L41" s="3"/>
      <x:c r="M41" s="3"/>
    </x:row>
    <x:row r="42">
      <x:c r="A42" s="3"/>
      <x:c r="B42" s="3"/>
      <x:c r="C42" s="3"/>
      <x:c r="D42" s="3"/>
      <x:c r="E42" s="3"/>
      <x:c r="F42" s="3"/>
      <x:c r="G42" s="3"/>
      <x:c r="H42" s="3"/>
      <x:c r="I42" s="3"/>
      <x:c r="J42" s="3"/>
      <x:c r="K42" s="3"/>
      <x:c r="L42" s="3"/>
      <x:c r="M42" s="3"/>
    </x:row>
    <x:row r="43">
      <x:c r="A43" s="3"/>
      <x:c r="B43" s="3"/>
      <x:c r="C43" s="3"/>
      <x:c r="D43" s="3"/>
      <x:c r="E43" s="3"/>
      <x:c r="F43" s="3"/>
      <x:c r="G43" s="3"/>
      <x:c r="H43" s="3"/>
      <x:c r="I43" s="3"/>
      <x:c r="J43" s="3"/>
      <x:c r="K43" s="3"/>
      <x:c r="L43" s="3"/>
      <x:c r="M43" s="3"/>
    </x:row>
    <x:row r="44">
      <x:c r="A44" s="3"/>
      <x:c r="B44" s="3"/>
      <x:c r="C44" s="3"/>
      <x:c r="D44" s="3"/>
      <x:c r="E44" s="3"/>
      <x:c r="F44" s="3"/>
      <x:c r="G44" s="3"/>
      <x:c r="H44" s="3"/>
      <x:c r="I44" s="3"/>
      <x:c r="J44" s="3"/>
      <x:c r="K44" s="3"/>
      <x:c r="L44" s="3"/>
      <x:c r="M44" s="3"/>
    </x:row>
    <x:row r="45">
      <x:c r="A45" s="3"/>
      <x:c r="B45" s="3"/>
      <x:c r="C45" s="3"/>
      <x:c r="D45" s="3"/>
      <x:c r="E45" s="3"/>
      <x:c r="F45" s="3"/>
      <x:c r="G45" s="3"/>
      <x:c r="H45" s="3"/>
      <x:c r="I45" s="3"/>
      <x:c r="J45" s="3"/>
      <x:c r="K45" s="3"/>
      <x:c r="L45" s="3"/>
      <x:c r="M45" s="3"/>
    </x:row>
    <x:row r="46">
      <x:c r="A46" s="3"/>
      <x:c r="B46" s="3"/>
      <x:c r="C46" s="3"/>
      <x:c r="D46" s="3"/>
      <x:c r="E46" s="3"/>
      <x:c r="F46" s="3"/>
      <x:c r="G46" s="3"/>
      <x:c r="H46" s="3"/>
      <x:c r="I46" s="3"/>
      <x:c r="J46" s="3"/>
      <x:c r="K46" s="3"/>
      <x:c r="L46" s="3"/>
      <x:c r="M46" s="3"/>
    </x:row>
    <x:row r="47">
      <x:c r="A47" s="3"/>
      <x:c r="B47" s="3"/>
      <x:c r="C47" s="3"/>
      <x:c r="D47" s="3"/>
      <x:c r="E47" s="3"/>
      <x:c r="F47" s="3"/>
      <x:c r="G47" s="3"/>
      <x:c r="H47" s="3"/>
      <x:c r="I47" s="3"/>
      <x:c r="J47" s="3"/>
      <x:c r="K47" s="3"/>
      <x:c r="L47" s="3"/>
      <x:c r="M47" s="3"/>
    </x:row>
    <x:row r="48">
      <x:c r="A48" s="3"/>
      <x:c r="B48" s="3"/>
      <x:c r="C48" s="3"/>
      <x:c r="D48" s="3"/>
      <x:c r="E48" s="3"/>
      <x:c r="F48" s="3"/>
      <x:c r="G48" s="3"/>
      <x:c r="H48" s="3"/>
      <x:c r="I48" s="3"/>
      <x:c r="J48" s="3"/>
      <x:c r="K48" s="3"/>
      <x:c r="L48" s="3"/>
      <x:c r="M48" s="3"/>
    </x:row>
    <x:row r="49">
      <x:c r="A49" s="3"/>
      <x:c r="B49" s="3"/>
      <x:c r="C49" s="3"/>
      <x:c r="D49" s="3"/>
      <x:c r="E49" s="3"/>
      <x:c r="F49" s="3"/>
      <x:c r="G49" s="3"/>
      <x:c r="H49" s="3"/>
      <x:c r="I49" s="3"/>
      <x:c r="J49" s="3"/>
      <x:c r="K49" s="3"/>
      <x:c r="L49" s="3"/>
      <x:c r="M49" s="3"/>
    </x:row>
    <x:row r="50">
      <x:c r="A50" s="3"/>
      <x:c r="B50" s="3"/>
      <x:c r="C50" s="3"/>
      <x:c r="D50" s="3"/>
      <x:c r="E50" s="3"/>
      <x:c r="F50" s="3"/>
      <x:c r="G50" s="3"/>
      <x:c r="H50" s="3"/>
      <x:c r="I50" s="3"/>
      <x:c r="J50" s="3"/>
      <x:c r="K50" s="3"/>
      <x:c r="L50" s="3"/>
      <x:c r="M50" s="3"/>
    </x:row>
    <x:row r="51">
      <x:c r="A51" s="3"/>
      <x:c r="B51" s="3"/>
      <x:c r="C51" s="3"/>
      <x:c r="D51" s="3"/>
      <x:c r="E51" s="3"/>
      <x:c r="F51" s="3"/>
      <x:c r="G51" s="3"/>
      <x:c r="H51" s="3"/>
      <x:c r="I51" s="3"/>
      <x:c r="J51" s="3"/>
      <x:c r="K51" s="3"/>
      <x:c r="L51" s="3"/>
      <x:c r="M51" s="3"/>
    </x:row>
    <x:row r="52">
      <x:c r="A52" s="3"/>
      <x:c r="B52" s="3"/>
      <x:c r="C52" s="3"/>
      <x:c r="D52" s="3"/>
      <x:c r="E52" s="3"/>
      <x:c r="F52" s="3"/>
      <x:c r="G52" s="3"/>
      <x:c r="H52" s="3"/>
      <x:c r="I52" s="3"/>
      <x:c r="J52" s="3"/>
      <x:c r="K52" s="3"/>
      <x:c r="L52" s="3"/>
      <x:c r="M52" s="3"/>
    </x:row>
    <x:row r="53">
      <x:c r="A53" s="3"/>
      <x:c r="B53" s="3"/>
      <x:c r="C53" s="3"/>
      <x:c r="D53" s="3"/>
      <x:c r="E53" s="3"/>
      <x:c r="F53" s="3"/>
      <x:c r="G53" s="3"/>
      <x:c r="H53" s="3"/>
      <x:c r="I53" s="3"/>
      <x:c r="J53" s="3"/>
      <x:c r="K53" s="3"/>
      <x:c r="L53" s="3"/>
      <x:c r="M53" s="3"/>
    </x:row>
    <x:row r="54">
      <x:c r="A54" s="3"/>
      <x:c r="B54" s="3"/>
      <x:c r="C54" s="3"/>
      <x:c r="D54" s="3"/>
      <x:c r="E54" s="3"/>
      <x:c r="F54" s="3"/>
      <x:c r="G54" s="3"/>
      <x:c r="H54" s="3"/>
      <x:c r="I54" s="3"/>
      <x:c r="J54" s="3"/>
      <x:c r="K54" s="3"/>
      <x:c r="L54" s="3"/>
      <x:c r="M54" s="3"/>
    </x:row>
    <x:row r="55">
      <x:c r="A55" s="3"/>
      <x:c r="B55" s="3"/>
      <x:c r="C55" s="3"/>
      <x:c r="D55" s="3"/>
      <x:c r="E55" s="3"/>
      <x:c r="F55" s="3"/>
      <x:c r="G55" s="3"/>
      <x:c r="H55" s="3"/>
      <x:c r="I55" s="3"/>
      <x:c r="J55" s="3"/>
      <x:c r="K55" s="3"/>
      <x:c r="L55" s="3"/>
      <x:c r="M55" s="3"/>
    </x:row>
    <x:row r="56">
      <x:c r="A56" s="3"/>
      <x:c r="B56" s="3"/>
      <x:c r="C56" s="3"/>
      <x:c r="D56" s="3"/>
      <x:c r="E56" s="3"/>
      <x:c r="F56" s="3"/>
      <x:c r="G56" s="3"/>
      <x:c r="H56" s="3"/>
      <x:c r="I56" s="3"/>
      <x:c r="J56" s="3"/>
      <x:c r="K56" s="3"/>
      <x:c r="L56" s="3"/>
      <x:c r="M56" s="3"/>
    </x:row>
    <x:row r="57">
      <x:c r="A57" s="3"/>
      <x:c r="B57" s="3"/>
      <x:c r="C57" s="3"/>
      <x:c r="D57" s="3"/>
      <x:c r="E57" s="3"/>
      <x:c r="F57" s="3"/>
      <x:c r="G57" s="3"/>
      <x:c r="H57" s="3"/>
      <x:c r="I57" s="3"/>
      <x:c r="J57" s="3"/>
      <x:c r="K57" s="3"/>
      <x:c r="L57" s="3"/>
      <x:c r="M57" s="3"/>
    </x:row>
    <x:row r="58">
      <x:c r="A58" s="3"/>
      <x:c r="B58" s="3"/>
      <x:c r="C58" s="3"/>
      <x:c r="D58" s="3"/>
      <x:c r="E58" s="3"/>
      <x:c r="F58" s="3"/>
      <x:c r="G58" s="3"/>
      <x:c r="H58" s="3"/>
      <x:c r="I58" s="3"/>
      <x:c r="J58" s="3"/>
      <x:c r="K58" s="3"/>
      <x:c r="L58" s="3"/>
      <x:c r="M58" s="3"/>
    </x:row>
    <x:row r="59">
      <x:c r="A59" s="3"/>
      <x:c r="B59" s="3"/>
      <x:c r="C59" s="3"/>
      <x:c r="D59" s="3"/>
      <x:c r="E59" s="3"/>
      <x:c r="F59" s="3"/>
      <x:c r="G59" s="3"/>
      <x:c r="H59" s="3"/>
      <x:c r="I59" s="3"/>
      <x:c r="J59" s="3"/>
      <x:c r="K59" s="3"/>
      <x:c r="L59" s="3"/>
      <x:c r="M59" s="3"/>
    </x:row>
    <x:row r="60">
      <x:c r="A60" s="3"/>
      <x:c r="B60" s="3"/>
      <x:c r="C60" s="3"/>
      <x:c r="D60" s="3"/>
      <x:c r="E60" s="3"/>
      <x:c r="F60" s="3"/>
      <x:c r="G60" s="3"/>
      <x:c r="H60" s="3"/>
      <x:c r="I60" s="3"/>
      <x:c r="J60" s="3"/>
      <x:c r="K60" s="3"/>
      <x:c r="L60" s="3"/>
      <x:c r="M60" s="3"/>
    </x:row>
  </x:sheetData>
  <x:mergeCells>
    <x:mergeCell ref="A2:H2"/>
    <x:mergeCell ref="A3:H3"/>
    <x:mergeCell ref="B5:C5"/>
    <x:mergeCell ref="D5:E5"/>
    <x:mergeCell ref="G5:H5"/>
  </x:mergeCells>
  <x:conditionalFormatting sqref="B36:M36">
    <x:cfRule type="cellIs" dxfId="0" priority="1" operator="lessThan">
      <x:formula>0</x:formula>
    </x:cfRule>
  </x:conditionalFormatting>
  <x:dataValidations count="2">
    <x:dataValidation type="list" sqref="B5">
      <x:formula1>"Base,Conservador,Crecimiento"</x:formula1>
    </x:dataValidation>
    <x:dataValidation type="list" sqref="F5">
      <x:formula1>"USD,DOP,MXN,EUR"</x:formula1>
    </x:dataValidation>
  </x:dataValidations>
  <x:pageMargins left="0.7" right="0.7" top="0.75" bottom="0.75" header="0.3" footer="0.3"/>
</x:worksheet>
</file>